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APC_Clerk\Documents\Accounts\AGAR\2022 - 2023\"/>
    </mc:Choice>
  </mc:AlternateContent>
  <xr:revisionPtr revIDLastSave="0" documentId="13_ncr:1_{74F48C28-2AE3-4A20-AA75-86968D5491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3" l="1"/>
  <c r="D13" i="13"/>
  <c r="J13" i="13" s="1"/>
  <c r="F20" i="14" l="1"/>
  <c r="F17" i="14"/>
  <c r="G21" i="14" s="1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J17" i="13" l="1"/>
  <c r="J16" i="13"/>
  <c r="J12" i="13"/>
  <c r="J9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27" i="12"/>
  <c r="B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8" i="10"/>
  <c r="B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7" i="8"/>
  <c r="B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C28" i="7"/>
  <c r="B28" i="7"/>
  <c r="D13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D28" i="10" l="1"/>
  <c r="E7" i="10"/>
  <c r="D28" i="7"/>
  <c r="E7" i="8"/>
  <c r="F7" i="8" s="1"/>
  <c r="E6" i="12"/>
  <c r="E7" i="12"/>
  <c r="E7" i="11"/>
  <c r="F7" i="11" s="1"/>
  <c r="E7" i="9"/>
  <c r="F7" i="9" s="1"/>
  <c r="E7" i="7"/>
  <c r="F7" i="7" s="1"/>
  <c r="C4" i="14"/>
  <c r="E6" i="14" s="1"/>
  <c r="E7" i="1"/>
  <c r="F7" i="1" s="1"/>
  <c r="F7" i="10"/>
  <c r="E6" i="8"/>
  <c r="E6" i="7"/>
  <c r="E6" i="9"/>
  <c r="E6" i="10"/>
  <c r="E6" i="11"/>
  <c r="E6" i="1"/>
  <c r="D27" i="12"/>
  <c r="D28" i="11"/>
  <c r="D27" i="8"/>
  <c r="D26" i="1"/>
</calcChain>
</file>

<file path=xl/sharedStrings.xml><?xml version="1.0" encoding="utf-8"?>
<sst xmlns="http://schemas.openxmlformats.org/spreadsheetml/2006/main" count="135" uniqueCount="66">
  <si>
    <t>2021/22       £</t>
  </si>
  <si>
    <t>Total</t>
  </si>
  <si>
    <t>Explanation (Ensure each explanation is quantified)</t>
  </si>
  <si>
    <t>2021/22</t>
  </si>
  <si>
    <t>2022/23</t>
  </si>
  <si>
    <t>Precept or rates and levies</t>
  </si>
  <si>
    <t>2022/23       £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</si>
  <si>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</si>
  <si>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</si>
  <si>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</si>
  <si>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</si>
  <si>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</si>
  <si>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</si>
  <si>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</si>
  <si>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</si>
  <si>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</si>
  <si>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</si>
  <si>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</si>
  <si>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</si>
  <si>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</si>
  <si>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</si>
  <si>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</si>
  <si>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</si>
  <si>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</si>
  <si>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</si>
  <si>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</si>
  <si>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</si>
  <si>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</si>
  <si>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</si>
  <si>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</si>
  <si>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</si>
  <si>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</si>
  <si>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</si>
  <si>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</si>
  <si>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</si>
  <si>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</si>
  <si>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</si>
  <si>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</si>
  <si>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</si>
  <si>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</si>
  <si>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</si>
  <si>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</si>
  <si>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</si>
  <si>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</si>
  <si>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Accounting statements 2022-23</t>
  </si>
  <si>
    <t>Explanation required</t>
  </si>
  <si>
    <t>Variance £</t>
  </si>
  <si>
    <t>Variance %</t>
  </si>
  <si>
    <t>Reserves</t>
  </si>
  <si>
    <t>Box 7</t>
  </si>
  <si>
    <t>Precept</t>
  </si>
  <si>
    <t>Do reserves exceed 2 x Precept?</t>
  </si>
  <si>
    <t>£</t>
  </si>
  <si>
    <t>Earmarked reserves:</t>
  </si>
  <si>
    <t>Reserve 1</t>
  </si>
  <si>
    <t>Reserve 2</t>
  </si>
  <si>
    <t>Reserve 3</t>
  </si>
  <si>
    <t>Reserve 4</t>
  </si>
  <si>
    <t>Reserve 5</t>
  </si>
  <si>
    <t>Reserve 6</t>
  </si>
  <si>
    <t>Reserve 7</t>
  </si>
  <si>
    <t>General reserve</t>
  </si>
  <si>
    <t>Total reserves (must agree to Box 7)</t>
  </si>
  <si>
    <t>Bal c/f checker</t>
  </si>
  <si>
    <t>£10,400 Closed Churchyard Fence
£2130 Pavilion redecoration
£350 Pavilion gutter repair</t>
  </si>
  <si>
    <t>£2200 Locum Clerk employment to train new Clerk.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</si>
</sst>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6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6" fillId="0" borderId="0" xfId="0" applyFont="1"/>
    <xf numFmtId="0" fontId="17" fillId="0" borderId="0" xfId="0" applyFont="1"/>
    <xf numFmtId="0" fontId="16" fillId="6" borderId="0" xfId="0" applyFont="1" applyFill="1"/>
    <xf numFmtId="0" fontId="16" fillId="0" borderId="15" xfId="0" applyFont="1" applyBorder="1"/>
    <xf numFmtId="0" fontId="17" fillId="0" borderId="16" xfId="0" applyFont="1" applyBorder="1"/>
    <xf numFmtId="0" fontId="18" fillId="0" borderId="0" xfId="0" applyFont="1"/>
    <xf numFmtId="0" fontId="16" fillId="3" borderId="1" xfId="0" applyFont="1" applyFill="1" applyBorder="1"/>
    <xf numFmtId="0" fontId="16" fillId="0" borderId="0" xfId="0" applyFont="1" applyAlignment="1">
      <alignment horizontal="right"/>
    </xf>
    <xf numFmtId="9" fontId="19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6" fillId="0" borderId="2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/>
    </xf>
  </cellXfs>
  <cellStyles count="3">
    <cellStyle name="Comma" xfId="2" builtinId="3"/>
    <cellStyle name="Normal" xfId="0" builtinId="0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abSelected="1" topLeftCell="A8" workbookViewId="0">
      <selection activeCell="D15" sqref="D15"/>
    </sheetView>
  </sheetViews>
  <sheetFormatPr defaultRowHeight="15" x14ac:dyDescent="0.25"/>
  <cols>
    <col min="1" max="1" width="4.140625" customWidth="1"/>
    <col min="2" max="2" width="28.7109375" style="23" customWidth="1"/>
    <col min="3" max="6" width="16.5703125" customWidth="1"/>
    <col min="7" max="8" width="16.5703125" hidden="1" customWidth="1"/>
    <col min="9" max="9" width="77.140625" style="25" customWidth="1"/>
    <col min="10" max="10" width="23.140625" bestFit="1" customWidth="1"/>
  </cols>
  <sheetData>
    <row r="1" spans="2:10" ht="17.25" customHeight="1" x14ac:dyDescent="0.25">
      <c r="B1" s="27" t="s">
        <v>44</v>
      </c>
    </row>
    <row r="3" spans="2:10" ht="15" customHeight="1" x14ac:dyDescent="0.25">
      <c r="B3" s="75" t="s">
        <v>40</v>
      </c>
      <c r="C3" s="76"/>
      <c r="D3" s="76"/>
      <c r="E3" s="76"/>
      <c r="F3" s="76"/>
      <c r="G3" s="76"/>
      <c r="H3" s="76"/>
      <c r="I3" s="76"/>
    </row>
    <row r="4" spans="2:10" ht="15" customHeight="1" thickBot="1" x14ac:dyDescent="0.3"/>
    <row r="5" spans="2:10" ht="15" customHeight="1" x14ac:dyDescent="0.25">
      <c r="B5" s="28"/>
      <c r="C5" s="74" t="s">
        <v>17</v>
      </c>
      <c r="D5" s="74"/>
      <c r="E5" s="48"/>
      <c r="F5" s="48"/>
      <c r="G5" s="48"/>
      <c r="H5" s="48"/>
      <c r="I5" s="38" t="s">
        <v>18</v>
      </c>
      <c r="J5" s="43" t="s">
        <v>45</v>
      </c>
    </row>
    <row r="6" spans="2:10" ht="30" x14ac:dyDescent="0.25">
      <c r="B6" s="29"/>
      <c r="C6" s="30">
        <v>44651</v>
      </c>
      <c r="D6" s="30">
        <v>45016</v>
      </c>
      <c r="E6" s="49" t="s">
        <v>46</v>
      </c>
      <c r="F6" s="49" t="s">
        <v>47</v>
      </c>
      <c r="G6" s="49"/>
      <c r="H6" s="49"/>
      <c r="I6" s="39" t="s">
        <v>39</v>
      </c>
      <c r="J6" s="44"/>
    </row>
    <row r="7" spans="2:10" s="22" customFormat="1" ht="30" x14ac:dyDescent="0.25">
      <c r="B7" s="31" t="s">
        <v>19</v>
      </c>
      <c r="C7" s="70">
        <v>51065</v>
      </c>
      <c r="D7" s="70">
        <v>43915</v>
      </c>
      <c r="E7" s="57"/>
      <c r="F7" s="57"/>
      <c r="G7" s="51"/>
      <c r="H7" s="51"/>
      <c r="I7" s="40" t="s">
        <v>38</v>
      </c>
      <c r="J7" s="45"/>
    </row>
    <row r="8" spans="2:10" s="22" customFormat="1" ht="30" x14ac:dyDescent="0.25">
      <c r="B8" s="31" t="s">
        <v>20</v>
      </c>
      <c r="C8" s="70">
        <v>31775</v>
      </c>
      <c r="D8" s="70">
        <v>34952</v>
      </c>
      <c r="E8" s="51">
        <f>D8-C8</f>
        <v>3177</v>
      </c>
      <c r="F8" s="50">
        <f>IF(AND(C8=0,D8=0),0,IF(C8=0,1,IF(D8=0,-1,(D8-C8)/C8)))</f>
        <v>9.9984264358772626E-2</v>
      </c>
      <c r="G8" s="35" t="str">
        <f>IF(E8&gt;100000,"Yes",IF(E8&lt;-100000,"Yes","No"))</f>
        <v>No</v>
      </c>
      <c r="H8" s="35" t="str">
        <f>IF(F8&gt;15%,"Yes",IF(F8&lt;-15%,"Yes","No"))</f>
        <v>No</v>
      </c>
      <c r="I8" s="40" t="s">
        <v>21</v>
      </c>
      <c r="J8" s="47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2" customFormat="1" ht="34.5" customHeight="1" x14ac:dyDescent="0.25">
      <c r="B9" s="31" t="s">
        <v>22</v>
      </c>
      <c r="C9" s="70">
        <v>20338</v>
      </c>
      <c r="D9" s="70">
        <v>19220</v>
      </c>
      <c r="E9" s="51">
        <f t="shared" ref="E9:E12" si="0">D9-C9</f>
        <v>-1118</v>
      </c>
      <c r="F9" s="50">
        <f t="shared" ref="F9:F12" si="1">IF(AND(C9=0,D9=0),0,IF(C9=0,1,IF(D9=0,-1,(D9-C9)/C9)))</f>
        <v>-5.4970990264529451E-2</v>
      </c>
      <c r="G9" s="35" t="str">
        <f t="shared" ref="G9:G12" si="2">IF(E9&gt;100000,"Yes",IF(E9&lt;-100000,"Yes","No"))</f>
        <v>No</v>
      </c>
      <c r="H9" s="35" t="str">
        <f t="shared" ref="H9:H12" si="3">IF(F9&gt;15%,"Yes",IF(F9&lt;-15%,"Yes","No"))</f>
        <v>No</v>
      </c>
      <c r="I9" s="40" t="s">
        <v>23</v>
      </c>
      <c r="J9" s="47" t="str">
        <f t="shared" ref="J9:J12" si="4">IF(ISBLANK(C9),"Enter figures",IF(G9="Yes","Please explain within the relevant tab",IF(H9="Yes","Please explain within the relevant tab","No explanation required")))</f>
        <v>No explanation required</v>
      </c>
    </row>
    <row r="10" spans="2:10" ht="45" x14ac:dyDescent="0.25">
      <c r="B10" s="32" t="s">
        <v>24</v>
      </c>
      <c r="C10" s="70">
        <v>14665</v>
      </c>
      <c r="D10" s="70">
        <v>12454</v>
      </c>
      <c r="E10" s="51">
        <f t="shared" si="0"/>
        <v>-2211</v>
      </c>
      <c r="F10" s="50">
        <f t="shared" si="1"/>
        <v>-0.15076713262870781</v>
      </c>
      <c r="G10" s="35" t="str">
        <f t="shared" si="2"/>
        <v>No</v>
      </c>
      <c r="H10" s="35" t="str">
        <f t="shared" si="3"/>
        <v>Yes</v>
      </c>
      <c r="I10" s="40" t="s">
        <v>25</v>
      </c>
      <c r="J10" s="47" t="str">
        <f t="shared" si="4"/>
        <v>Please explain within the relevant tab</v>
      </c>
    </row>
    <row r="11" spans="2:10" ht="30" x14ac:dyDescent="0.25">
      <c r="B11" s="32" t="s">
        <v>26</v>
      </c>
      <c r="C11" s="70">
        <v>0</v>
      </c>
      <c r="D11" s="70">
        <v>0</v>
      </c>
      <c r="E11" s="51">
        <f t="shared" si="0"/>
        <v>0</v>
      </c>
      <c r="F11" s="50">
        <f t="shared" si="1"/>
        <v>0</v>
      </c>
      <c r="G11" s="35" t="str">
        <f t="shared" si="2"/>
        <v>No</v>
      </c>
      <c r="H11" s="35" t="str">
        <f t="shared" si="3"/>
        <v>No</v>
      </c>
      <c r="I11" s="40" t="s">
        <v>27</v>
      </c>
      <c r="J11" s="47" t="str">
        <f t="shared" si="4"/>
        <v>No explanation required</v>
      </c>
    </row>
    <row r="12" spans="2:10" ht="30" x14ac:dyDescent="0.25">
      <c r="B12" s="32" t="s">
        <v>28</v>
      </c>
      <c r="C12" s="70">
        <v>44598</v>
      </c>
      <c r="D12" s="70">
        <v>31716</v>
      </c>
      <c r="E12" s="51">
        <f t="shared" si="0"/>
        <v>-12882</v>
      </c>
      <c r="F12" s="50">
        <f t="shared" si="1"/>
        <v>-0.28884703349926005</v>
      </c>
      <c r="G12" s="35" t="str">
        <f t="shared" si="2"/>
        <v>No</v>
      </c>
      <c r="H12" s="35" t="str">
        <f t="shared" si="3"/>
        <v>Yes</v>
      </c>
      <c r="I12" s="40" t="s">
        <v>29</v>
      </c>
      <c r="J12" s="47" t="str">
        <f t="shared" si="4"/>
        <v>Please explain within the relevant tab</v>
      </c>
    </row>
    <row r="13" spans="2:10" ht="30.75" thickBot="1" x14ac:dyDescent="0.3">
      <c r="B13" s="33" t="s">
        <v>30</v>
      </c>
      <c r="C13" s="71">
        <f>C7+C8+C9-C10-C11-C12</f>
        <v>43915</v>
      </c>
      <c r="D13" s="71">
        <f>D7+D8+D9-D10-D11-D12</f>
        <v>53917</v>
      </c>
      <c r="E13" s="58"/>
      <c r="F13" s="58"/>
      <c r="G13" s="52"/>
      <c r="H13" s="52"/>
      <c r="I13" s="41" t="s">
        <v>31</v>
      </c>
      <c r="J13" s="47" t="str">
        <f>IF(D13&gt;(D8*2),"Please explain in the Reserves tab","No explanation required")</f>
        <v>No explanation required</v>
      </c>
    </row>
    <row r="14" spans="2:10" ht="15.75" thickBot="1" x14ac:dyDescent="0.3">
      <c r="B14" s="24"/>
      <c r="C14" s="53" t="s">
        <v>63</v>
      </c>
      <c r="D14" s="53" t="s">
        <v>63</v>
      </c>
      <c r="E14" s="53"/>
      <c r="F14" s="53"/>
      <c r="G14" s="53"/>
      <c r="H14" s="53"/>
      <c r="I14" s="26"/>
    </row>
    <row r="15" spans="2:10" ht="30" x14ac:dyDescent="0.25">
      <c r="B15" s="34" t="s">
        <v>32</v>
      </c>
      <c r="C15" s="72">
        <v>43915</v>
      </c>
      <c r="D15" s="72">
        <v>53917</v>
      </c>
      <c r="E15" s="56"/>
      <c r="F15" s="59"/>
      <c r="G15" s="54"/>
      <c r="H15" s="54"/>
      <c r="I15" s="42" t="s">
        <v>33</v>
      </c>
      <c r="J15" s="46"/>
    </row>
    <row r="16" spans="2:10" ht="30" x14ac:dyDescent="0.25">
      <c r="B16" s="32" t="s">
        <v>34</v>
      </c>
      <c r="C16" s="70">
        <v>281572</v>
      </c>
      <c r="D16" s="70">
        <v>279283</v>
      </c>
      <c r="E16" s="51">
        <f>D16-C16</f>
        <v>-2289</v>
      </c>
      <c r="F16" s="50">
        <f t="shared" ref="F16:F17" si="5">IF(AND(C16=0,D16=0),0,IF(C16=0,1,IF(D16=0,-1,(D16-C16)/C16)))</f>
        <v>-8.1293594533547366E-3</v>
      </c>
      <c r="G16" s="35" t="str">
        <f t="shared" ref="G16:G17" si="6">IF(E16&gt;100000,"Yes",IF(E16&lt;-100000,"Yes","No"))</f>
        <v>No</v>
      </c>
      <c r="H16" s="35" t="str">
        <f t="shared" ref="H16:H17" si="7">IF(F16&gt;15%,"Yes",IF(F16&lt;-15%,"Yes","No"))</f>
        <v>No</v>
      </c>
      <c r="I16" s="40" t="s">
        <v>35</v>
      </c>
      <c r="J16" s="47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30.75" thickBot="1" x14ac:dyDescent="0.3">
      <c r="B17" s="33" t="s">
        <v>36</v>
      </c>
      <c r="C17" s="73">
        <v>0</v>
      </c>
      <c r="D17" s="73">
        <v>0</v>
      </c>
      <c r="E17" s="52">
        <f>D17-C17</f>
        <v>0</v>
      </c>
      <c r="F17" s="60">
        <f t="shared" si="5"/>
        <v>0</v>
      </c>
      <c r="G17" s="36" t="str">
        <f t="shared" si="6"/>
        <v>No</v>
      </c>
      <c r="H17" s="36" t="str">
        <f t="shared" si="7"/>
        <v>No</v>
      </c>
      <c r="I17" s="41" t="s">
        <v>37</v>
      </c>
      <c r="J17" s="55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3" priority="3" operator="lessThan">
      <formula>-100000</formula>
    </cfRule>
    <cfRule type="cellIs" dxfId="2" priority="4" operator="greaterThan">
      <formula>100000</formula>
    </cfRule>
  </conditionalFormatting>
  <conditionalFormatting sqref="F8:F12 F15:F17">
    <cfRule type="cellIs" dxfId="1" priority="1" operator="lessThan">
      <formula>-0.15</formula>
    </cfRule>
    <cfRule type="cellIs" dxfId="0" priority="2" operator="greaterThan">
      <formula>0.15</formula>
    </cfRule>
  </conditionalFormatting>
  <pageMargins left="0.7" right="0.7" top="0.75" bottom="0.75" header="0.3" footer="0.3"/>
  <pageSetup paperSize="9" scale="66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F4" sqref="F4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2:6" x14ac:dyDescent="0.25">
      <c r="B1" s="15" t="s">
        <v>5</v>
      </c>
    </row>
    <row r="3" spans="2:6" x14ac:dyDescent="0.25">
      <c r="B3" s="8"/>
    </row>
    <row r="4" spans="2:6" x14ac:dyDescent="0.25">
      <c r="B4" t="s">
        <v>3</v>
      </c>
      <c r="C4" s="37">
        <f>'Accounting Statement'!C8</f>
        <v>31775</v>
      </c>
      <c r="D4" t="s">
        <v>4</v>
      </c>
      <c r="E4" s="37">
        <f>'Accounting Statement'!D8</f>
        <v>34952</v>
      </c>
    </row>
    <row r="6" spans="2:6" x14ac:dyDescent="0.25">
      <c r="D6" t="s">
        <v>7</v>
      </c>
      <c r="E6" s="1">
        <f>E4-C4</f>
        <v>3177</v>
      </c>
    </row>
    <row r="7" spans="2:6" x14ac:dyDescent="0.25">
      <c r="D7" t="s">
        <v>41</v>
      </c>
      <c r="E7" s="6">
        <f>IF(AND(C4=0,E4=0),0,IF(C4=0,1,IF(E4=0,-1,(E4-C4)/C4)))</f>
        <v>9.9984264358772626E-2</v>
      </c>
      <c r="F7" t="str">
        <f>IF(E7&lt;-0.15,"yes explain",IF(E7&gt;0.15,"Yes explain","No explanation required"))</f>
        <v>No explanation required</v>
      </c>
    </row>
    <row r="9" spans="2:6" x14ac:dyDescent="0.25">
      <c r="B9" s="8" t="s">
        <v>9</v>
      </c>
    </row>
    <row r="10" spans="2:6" x14ac:dyDescent="0.25">
      <c r="B10" s="8"/>
    </row>
    <row r="11" spans="2:6" s="3" customFormat="1" ht="26.25" x14ac:dyDescent="0.25">
      <c r="B11" s="4" t="s">
        <v>0</v>
      </c>
      <c r="C11" s="4" t="s">
        <v>6</v>
      </c>
      <c r="D11" s="5" t="s">
        <v>7</v>
      </c>
      <c r="E11" s="79" t="s">
        <v>2</v>
      </c>
      <c r="F11" s="80"/>
    </row>
    <row r="12" spans="2:6" s="11" customFormat="1" x14ac:dyDescent="0.25">
      <c r="B12" s="12"/>
      <c r="C12" s="12"/>
      <c r="D12" s="13">
        <f t="shared" ref="D12:D25" si="0">C12-B12</f>
        <v>0</v>
      </c>
      <c r="E12" s="77"/>
      <c r="F12" s="78"/>
    </row>
    <row r="13" spans="2:6" s="11" customFormat="1" x14ac:dyDescent="0.25">
      <c r="B13" s="12"/>
      <c r="C13" s="12"/>
      <c r="D13" s="13">
        <f t="shared" si="0"/>
        <v>0</v>
      </c>
      <c r="E13" s="77"/>
      <c r="F13" s="78"/>
    </row>
    <row r="14" spans="2:6" s="11" customFormat="1" x14ac:dyDescent="0.25">
      <c r="B14" s="12"/>
      <c r="C14" s="12"/>
      <c r="D14" s="13">
        <f t="shared" si="0"/>
        <v>0</v>
      </c>
      <c r="E14" s="77"/>
      <c r="F14" s="78"/>
    </row>
    <row r="15" spans="2:6" s="11" customFormat="1" x14ac:dyDescent="0.25">
      <c r="B15" s="12"/>
      <c r="C15" s="12"/>
      <c r="D15" s="13">
        <f t="shared" si="0"/>
        <v>0</v>
      </c>
      <c r="E15" s="77"/>
      <c r="F15" s="78"/>
    </row>
    <row r="16" spans="2:6" s="11" customFormat="1" x14ac:dyDescent="0.25">
      <c r="B16" s="12"/>
      <c r="C16" s="12"/>
      <c r="D16" s="13">
        <f t="shared" si="0"/>
        <v>0</v>
      </c>
      <c r="E16" s="77"/>
      <c r="F16" s="78"/>
    </row>
    <row r="17" spans="1:8" s="11" customFormat="1" x14ac:dyDescent="0.25">
      <c r="B17" s="12"/>
      <c r="C17" s="12"/>
      <c r="D17" s="13">
        <f t="shared" si="0"/>
        <v>0</v>
      </c>
      <c r="E17" s="77"/>
      <c r="F17" s="78"/>
    </row>
    <row r="18" spans="1:8" s="11" customFormat="1" x14ac:dyDescent="0.25">
      <c r="B18" s="12"/>
      <c r="C18" s="12"/>
      <c r="D18" s="13">
        <f t="shared" si="0"/>
        <v>0</v>
      </c>
      <c r="E18" s="77"/>
      <c r="F18" s="78"/>
    </row>
    <row r="19" spans="1:8" s="11" customFormat="1" x14ac:dyDescent="0.25">
      <c r="B19" s="12"/>
      <c r="C19" s="12"/>
      <c r="D19" s="13">
        <f t="shared" si="0"/>
        <v>0</v>
      </c>
      <c r="E19" s="77"/>
      <c r="F19" s="78"/>
    </row>
    <row r="20" spans="1:8" s="11" customFormat="1" x14ac:dyDescent="0.25">
      <c r="B20" s="12"/>
      <c r="C20" s="12"/>
      <c r="D20" s="13">
        <f t="shared" si="0"/>
        <v>0</v>
      </c>
      <c r="E20" s="77"/>
      <c r="F20" s="78"/>
    </row>
    <row r="21" spans="1:8" s="11" customFormat="1" x14ac:dyDescent="0.25">
      <c r="B21" s="12"/>
      <c r="C21" s="12"/>
      <c r="D21" s="13">
        <f t="shared" si="0"/>
        <v>0</v>
      </c>
      <c r="E21" s="77"/>
      <c r="F21" s="78"/>
    </row>
    <row r="22" spans="1:8" s="11" customFormat="1" x14ac:dyDescent="0.25">
      <c r="B22" s="12"/>
      <c r="C22" s="12"/>
      <c r="D22" s="13">
        <f t="shared" si="0"/>
        <v>0</v>
      </c>
      <c r="E22" s="77"/>
      <c r="F22" s="78"/>
    </row>
    <row r="23" spans="1:8" s="11" customFormat="1" x14ac:dyDescent="0.25">
      <c r="B23" s="12"/>
      <c r="C23" s="12"/>
      <c r="D23" s="13">
        <f t="shared" si="0"/>
        <v>0</v>
      </c>
      <c r="E23" s="77"/>
      <c r="F23" s="78"/>
    </row>
    <row r="24" spans="1:8" s="11" customFormat="1" x14ac:dyDescent="0.25">
      <c r="B24" s="12"/>
      <c r="C24" s="12"/>
      <c r="D24" s="13">
        <f t="shared" si="0"/>
        <v>0</v>
      </c>
      <c r="E24" s="77"/>
      <c r="F24" s="78"/>
    </row>
    <row r="25" spans="1:8" s="11" customFormat="1" x14ac:dyDescent="0.25">
      <c r="B25" s="12"/>
      <c r="C25" s="12"/>
      <c r="D25" s="13">
        <f t="shared" si="0"/>
        <v>0</v>
      </c>
      <c r="E25" s="77"/>
      <c r="F25" s="78"/>
    </row>
    <row r="26" spans="1:8" x14ac:dyDescent="0.25">
      <c r="A26" s="9" t="s">
        <v>1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1"/>
      <c r="F26" s="78"/>
      <c r="G26" s="7"/>
    </row>
    <row r="27" spans="1:8" x14ac:dyDescent="0.25">
      <c r="H27" s="2"/>
    </row>
    <row r="28" spans="1:8" x14ac:dyDescent="0.25">
      <c r="F28" s="7"/>
    </row>
    <row r="29" spans="1:8" x14ac:dyDescent="0.25">
      <c r="A29" s="14" t="s">
        <v>8</v>
      </c>
    </row>
  </sheetData>
  <mergeCells count="16">
    <mergeCell ref="E22:F22"/>
    <mergeCell ref="E23:F23"/>
    <mergeCell ref="E24:F24"/>
    <mergeCell ref="E25:F25"/>
    <mergeCell ref="E26:F26"/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1"/>
  <sheetViews>
    <sheetView workbookViewId="0">
      <selection activeCell="E13" sqref="E13:F14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10</v>
      </c>
    </row>
    <row r="3" spans="1:7" x14ac:dyDescent="0.25">
      <c r="B3" s="8"/>
    </row>
    <row r="4" spans="1:7" x14ac:dyDescent="0.25">
      <c r="B4" t="s">
        <v>3</v>
      </c>
      <c r="C4" s="37">
        <f>'Accounting Statement'!C9</f>
        <v>20338</v>
      </c>
      <c r="D4" t="s">
        <v>4</v>
      </c>
      <c r="E4" s="37">
        <f>'Accounting Statement'!D9</f>
        <v>19220</v>
      </c>
    </row>
    <row r="6" spans="1:7" x14ac:dyDescent="0.25">
      <c r="D6" t="s">
        <v>7</v>
      </c>
      <c r="E6" s="1">
        <f>E4-C4</f>
        <v>-1118</v>
      </c>
    </row>
    <row r="7" spans="1:7" x14ac:dyDescent="0.25">
      <c r="D7" t="s">
        <v>41</v>
      </c>
      <c r="E7" s="6">
        <f>IF(AND(C4=0,E4=0),0,IF(C4=0,1,IF(E4=0,-1,(E4-C4)/C4)))</f>
        <v>-5.4970990264529451E-2</v>
      </c>
      <c r="F7" t="str">
        <f>IF(E7&lt;-0.15,"yes explain",IF(E7&gt;0.15,"Yes explain","No explanation required"))</f>
        <v>No explanation required</v>
      </c>
    </row>
    <row r="9" spans="1:7" x14ac:dyDescent="0.25">
      <c r="B9" s="8" t="s">
        <v>9</v>
      </c>
    </row>
    <row r="10" spans="1:7" x14ac:dyDescent="0.25">
      <c r="B10" s="21" t="s">
        <v>42</v>
      </c>
    </row>
    <row r="11" spans="1:7" x14ac:dyDescent="0.25">
      <c r="B11" s="8"/>
    </row>
    <row r="12" spans="1:7" s="3" customFormat="1" ht="26.25" x14ac:dyDescent="0.25">
      <c r="B12" s="4" t="s">
        <v>0</v>
      </c>
      <c r="C12" s="4" t="s">
        <v>6</v>
      </c>
      <c r="D12" s="5" t="s">
        <v>7</v>
      </c>
      <c r="E12" s="79" t="s">
        <v>2</v>
      </c>
      <c r="F12" s="80"/>
    </row>
    <row r="13" spans="1:7" s="17" customFormat="1" x14ac:dyDescent="0.25">
      <c r="A13" s="16"/>
      <c r="B13" s="13"/>
      <c r="C13" s="13"/>
      <c r="D13" s="13">
        <f>C13-B13</f>
        <v>0</v>
      </c>
      <c r="E13" s="82"/>
      <c r="F13" s="83"/>
      <c r="G13" s="16"/>
    </row>
    <row r="14" spans="1:7" s="11" customFormat="1" x14ac:dyDescent="0.25">
      <c r="B14" s="12"/>
      <c r="C14" s="12"/>
      <c r="D14" s="13">
        <f t="shared" ref="D14:D27" si="0">C14-B14</f>
        <v>0</v>
      </c>
      <c r="E14" s="77"/>
      <c r="F14" s="78"/>
    </row>
    <row r="15" spans="1:7" s="11" customFormat="1" x14ac:dyDescent="0.25">
      <c r="B15" s="12"/>
      <c r="C15" s="12"/>
      <c r="D15" s="13">
        <f t="shared" si="0"/>
        <v>0</v>
      </c>
      <c r="E15" s="77"/>
      <c r="F15" s="78"/>
    </row>
    <row r="16" spans="1:7" s="11" customFormat="1" x14ac:dyDescent="0.25">
      <c r="B16" s="12"/>
      <c r="C16" s="12"/>
      <c r="D16" s="13">
        <f t="shared" si="0"/>
        <v>0</v>
      </c>
      <c r="E16" s="77"/>
      <c r="F16" s="78"/>
    </row>
    <row r="17" spans="1:8" s="11" customFormat="1" x14ac:dyDescent="0.25">
      <c r="B17" s="12"/>
      <c r="C17" s="12"/>
      <c r="D17" s="13">
        <f t="shared" si="0"/>
        <v>0</v>
      </c>
      <c r="E17" s="77"/>
      <c r="F17" s="78"/>
    </row>
    <row r="18" spans="1:8" s="11" customFormat="1" x14ac:dyDescent="0.25">
      <c r="B18" s="12"/>
      <c r="C18" s="12"/>
      <c r="D18" s="13">
        <f t="shared" si="0"/>
        <v>0</v>
      </c>
      <c r="E18" s="77"/>
      <c r="F18" s="78"/>
    </row>
    <row r="19" spans="1:8" s="11" customFormat="1" x14ac:dyDescent="0.25">
      <c r="B19" s="12"/>
      <c r="C19" s="12"/>
      <c r="D19" s="13">
        <f t="shared" si="0"/>
        <v>0</v>
      </c>
      <c r="E19" s="77"/>
      <c r="F19" s="78"/>
    </row>
    <row r="20" spans="1:8" s="11" customFormat="1" x14ac:dyDescent="0.25">
      <c r="B20" s="12"/>
      <c r="C20" s="12"/>
      <c r="D20" s="13">
        <f t="shared" si="0"/>
        <v>0</v>
      </c>
      <c r="E20" s="77"/>
      <c r="F20" s="78"/>
    </row>
    <row r="21" spans="1:8" s="11" customFormat="1" x14ac:dyDescent="0.25">
      <c r="B21" s="12"/>
      <c r="C21" s="12"/>
      <c r="D21" s="13">
        <f t="shared" si="0"/>
        <v>0</v>
      </c>
      <c r="E21" s="77"/>
      <c r="F21" s="78"/>
    </row>
    <row r="22" spans="1:8" s="11" customFormat="1" x14ac:dyDescent="0.25">
      <c r="B22" s="12"/>
      <c r="C22" s="12"/>
      <c r="D22" s="13">
        <f t="shared" si="0"/>
        <v>0</v>
      </c>
      <c r="E22" s="77"/>
      <c r="F22" s="78"/>
    </row>
    <row r="23" spans="1:8" s="11" customFormat="1" x14ac:dyDescent="0.25">
      <c r="B23" s="12"/>
      <c r="C23" s="12"/>
      <c r="D23" s="13">
        <f t="shared" si="0"/>
        <v>0</v>
      </c>
      <c r="E23" s="77"/>
      <c r="F23" s="78"/>
    </row>
    <row r="24" spans="1:8" s="11" customFormat="1" x14ac:dyDescent="0.25">
      <c r="B24" s="12"/>
      <c r="C24" s="12"/>
      <c r="D24" s="13">
        <f t="shared" si="0"/>
        <v>0</v>
      </c>
      <c r="E24" s="77"/>
      <c r="F24" s="78"/>
    </row>
    <row r="25" spans="1:8" s="11" customFormat="1" x14ac:dyDescent="0.25">
      <c r="B25" s="12"/>
      <c r="C25" s="12"/>
      <c r="D25" s="13">
        <f t="shared" si="0"/>
        <v>0</v>
      </c>
      <c r="E25" s="77"/>
      <c r="F25" s="78"/>
    </row>
    <row r="26" spans="1:8" s="11" customFormat="1" x14ac:dyDescent="0.25">
      <c r="B26" s="12"/>
      <c r="C26" s="12"/>
      <c r="D26" s="13">
        <f t="shared" si="0"/>
        <v>0</v>
      </c>
      <c r="E26" s="77"/>
      <c r="F26" s="78"/>
    </row>
    <row r="27" spans="1:8" s="11" customFormat="1" x14ac:dyDescent="0.25">
      <c r="B27" s="12"/>
      <c r="C27" s="12"/>
      <c r="D27" s="13">
        <f t="shared" si="0"/>
        <v>0</v>
      </c>
      <c r="E27" s="77"/>
      <c r="F27" s="78"/>
    </row>
    <row r="28" spans="1:8" x14ac:dyDescent="0.25">
      <c r="A28" s="9" t="s">
        <v>1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1"/>
      <c r="F28" s="78"/>
      <c r="G28" s="7"/>
    </row>
    <row r="29" spans="1:8" x14ac:dyDescent="0.25">
      <c r="H29" s="2"/>
    </row>
    <row r="30" spans="1:8" x14ac:dyDescent="0.25">
      <c r="F30" s="7"/>
    </row>
    <row r="31" spans="1:8" x14ac:dyDescent="0.25">
      <c r="A31" s="14" t="s">
        <v>8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0"/>
  <sheetViews>
    <sheetView workbookViewId="0">
      <selection activeCell="E12" sqref="E12:F12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11</v>
      </c>
    </row>
    <row r="3" spans="1:7" x14ac:dyDescent="0.25">
      <c r="B3" s="8"/>
    </row>
    <row r="4" spans="1:7" x14ac:dyDescent="0.25">
      <c r="B4" t="s">
        <v>3</v>
      </c>
      <c r="C4" s="37">
        <f>'Accounting Statement'!C10</f>
        <v>14665</v>
      </c>
      <c r="D4" t="s">
        <v>4</v>
      </c>
      <c r="E4" s="37">
        <f>'Accounting Statement'!D10</f>
        <v>12454</v>
      </c>
    </row>
    <row r="6" spans="1:7" x14ac:dyDescent="0.25">
      <c r="D6" t="s">
        <v>7</v>
      </c>
      <c r="E6" s="1">
        <f>E4-C4</f>
        <v>-2211</v>
      </c>
    </row>
    <row r="7" spans="1:7" x14ac:dyDescent="0.25">
      <c r="D7" t="s">
        <v>41</v>
      </c>
      <c r="E7" s="6">
        <f>IF(AND(C4=0,E4=0),0,IF(C4=0,1,IF(E4=0,-1,(E4-C4)/C4)))</f>
        <v>-0.15076713262870781</v>
      </c>
      <c r="F7" t="str">
        <f>IF(E7&lt;-0.15,"yes explain",IF(E7&gt;0.15,"Yes explain","No explanation required"))</f>
        <v>yes explain</v>
      </c>
    </row>
    <row r="9" spans="1:7" x14ac:dyDescent="0.25">
      <c r="B9" s="8" t="s">
        <v>9</v>
      </c>
    </row>
    <row r="10" spans="1:7" x14ac:dyDescent="0.25">
      <c r="B10" s="8"/>
    </row>
    <row r="11" spans="1:7" s="3" customFormat="1" ht="26.25" x14ac:dyDescent="0.25">
      <c r="B11" s="4" t="s">
        <v>0</v>
      </c>
      <c r="C11" s="4" t="s">
        <v>6</v>
      </c>
      <c r="D11" s="5" t="s">
        <v>7</v>
      </c>
      <c r="E11" s="79" t="s">
        <v>2</v>
      </c>
      <c r="F11" s="80"/>
    </row>
    <row r="12" spans="1:7" s="17" customFormat="1" x14ac:dyDescent="0.25">
      <c r="A12" s="16"/>
      <c r="B12" s="13">
        <v>14665</v>
      </c>
      <c r="C12" s="13">
        <v>12454</v>
      </c>
      <c r="D12" s="13">
        <f>C12-B12</f>
        <v>-2211</v>
      </c>
      <c r="E12" s="82" t="s">
        <v>65</v>
      </c>
      <c r="F12" s="83"/>
      <c r="G12" s="16"/>
    </row>
    <row r="13" spans="1:7" s="11" customFormat="1" x14ac:dyDescent="0.25">
      <c r="B13" s="12"/>
      <c r="C13" s="12"/>
      <c r="D13" s="13">
        <f t="shared" ref="D13:D26" si="0">C13-B13</f>
        <v>0</v>
      </c>
      <c r="E13" s="77"/>
      <c r="F13" s="78"/>
    </row>
    <row r="14" spans="1:7" s="11" customFormat="1" x14ac:dyDescent="0.25">
      <c r="B14" s="12"/>
      <c r="C14" s="12"/>
      <c r="D14" s="13">
        <f t="shared" si="0"/>
        <v>0</v>
      </c>
      <c r="E14" s="77"/>
      <c r="F14" s="78"/>
    </row>
    <row r="15" spans="1:7" s="11" customFormat="1" x14ac:dyDescent="0.25">
      <c r="B15" s="12"/>
      <c r="C15" s="12"/>
      <c r="D15" s="13">
        <f t="shared" si="0"/>
        <v>0</v>
      </c>
      <c r="E15" s="77"/>
      <c r="F15" s="78"/>
    </row>
    <row r="16" spans="1:7" s="11" customFormat="1" x14ac:dyDescent="0.25">
      <c r="B16" s="12"/>
      <c r="C16" s="12"/>
      <c r="D16" s="13">
        <f t="shared" si="0"/>
        <v>0</v>
      </c>
      <c r="E16" s="77"/>
      <c r="F16" s="78"/>
    </row>
    <row r="17" spans="1:8" s="11" customFormat="1" x14ac:dyDescent="0.25">
      <c r="B17" s="12"/>
      <c r="C17" s="12"/>
      <c r="D17" s="13">
        <f t="shared" si="0"/>
        <v>0</v>
      </c>
      <c r="E17" s="77"/>
      <c r="F17" s="78"/>
    </row>
    <row r="18" spans="1:8" s="11" customFormat="1" x14ac:dyDescent="0.25">
      <c r="B18" s="12"/>
      <c r="C18" s="12"/>
      <c r="D18" s="13">
        <f t="shared" si="0"/>
        <v>0</v>
      </c>
      <c r="E18" s="77"/>
      <c r="F18" s="78"/>
    </row>
    <row r="19" spans="1:8" s="11" customFormat="1" x14ac:dyDescent="0.25">
      <c r="B19" s="12"/>
      <c r="C19" s="12"/>
      <c r="D19" s="13">
        <f t="shared" si="0"/>
        <v>0</v>
      </c>
      <c r="E19" s="77"/>
      <c r="F19" s="78"/>
    </row>
    <row r="20" spans="1:8" s="11" customFormat="1" x14ac:dyDescent="0.25">
      <c r="B20" s="12"/>
      <c r="C20" s="12"/>
      <c r="D20" s="13">
        <f t="shared" si="0"/>
        <v>0</v>
      </c>
      <c r="E20" s="77"/>
      <c r="F20" s="78"/>
    </row>
    <row r="21" spans="1:8" s="11" customFormat="1" x14ac:dyDescent="0.25">
      <c r="B21" s="12"/>
      <c r="C21" s="12"/>
      <c r="D21" s="13">
        <f t="shared" si="0"/>
        <v>0</v>
      </c>
      <c r="E21" s="77"/>
      <c r="F21" s="78"/>
    </row>
    <row r="22" spans="1:8" s="11" customFormat="1" x14ac:dyDescent="0.25">
      <c r="B22" s="12"/>
      <c r="C22" s="12"/>
      <c r="D22" s="13">
        <f t="shared" si="0"/>
        <v>0</v>
      </c>
      <c r="E22" s="77"/>
      <c r="F22" s="78"/>
    </row>
    <row r="23" spans="1:8" s="11" customFormat="1" x14ac:dyDescent="0.25">
      <c r="B23" s="12"/>
      <c r="C23" s="12"/>
      <c r="D23" s="13">
        <f t="shared" si="0"/>
        <v>0</v>
      </c>
      <c r="E23" s="77"/>
      <c r="F23" s="78"/>
    </row>
    <row r="24" spans="1:8" s="11" customFormat="1" x14ac:dyDescent="0.25">
      <c r="B24" s="12"/>
      <c r="C24" s="12"/>
      <c r="D24" s="13">
        <f t="shared" si="0"/>
        <v>0</v>
      </c>
      <c r="E24" s="77"/>
      <c r="F24" s="78"/>
    </row>
    <row r="25" spans="1:8" s="11" customFormat="1" x14ac:dyDescent="0.25">
      <c r="B25" s="12"/>
      <c r="C25" s="12"/>
      <c r="D25" s="13">
        <f t="shared" si="0"/>
        <v>0</v>
      </c>
      <c r="E25" s="77"/>
      <c r="F25" s="78"/>
    </row>
    <row r="26" spans="1:8" s="11" customFormat="1" x14ac:dyDescent="0.25">
      <c r="B26" s="12"/>
      <c r="C26" s="12"/>
      <c r="D26" s="13">
        <f t="shared" si="0"/>
        <v>0</v>
      </c>
      <c r="E26" s="77"/>
      <c r="F26" s="78"/>
    </row>
    <row r="27" spans="1:8" x14ac:dyDescent="0.25">
      <c r="A27" s="9" t="s">
        <v>1</v>
      </c>
      <c r="B27" s="10">
        <f>SUM(B12:B26)</f>
        <v>14665</v>
      </c>
      <c r="C27" s="10">
        <f>SUM(C12:C26)</f>
        <v>12454</v>
      </c>
      <c r="D27" s="10">
        <f>SUM(D12:D26)</f>
        <v>-2211</v>
      </c>
      <c r="E27" s="81"/>
      <c r="F27" s="78"/>
      <c r="G27" s="7"/>
    </row>
    <row r="28" spans="1:8" x14ac:dyDescent="0.25">
      <c r="H28" s="2"/>
    </row>
    <row r="29" spans="1:8" x14ac:dyDescent="0.25">
      <c r="F29" s="7"/>
    </row>
    <row r="30" spans="1:8" x14ac:dyDescent="0.25">
      <c r="A30" s="14" t="s">
        <v>8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B3" sqref="B3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12</v>
      </c>
    </row>
    <row r="3" spans="1:7" x14ac:dyDescent="0.25">
      <c r="B3" s="8"/>
    </row>
    <row r="4" spans="1:7" x14ac:dyDescent="0.25">
      <c r="B4" t="s">
        <v>3</v>
      </c>
      <c r="C4" s="37">
        <f>'Accounting Statement'!C11</f>
        <v>0</v>
      </c>
      <c r="D4" t="s">
        <v>4</v>
      </c>
      <c r="E4" s="37">
        <f>'Accounting Statement'!D11</f>
        <v>0</v>
      </c>
    </row>
    <row r="6" spans="1:7" x14ac:dyDescent="0.25">
      <c r="D6" t="s">
        <v>7</v>
      </c>
      <c r="E6" s="1">
        <f>E4-C4</f>
        <v>0</v>
      </c>
    </row>
    <row r="7" spans="1:7" x14ac:dyDescent="0.25">
      <c r="D7" t="s">
        <v>41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25">
      <c r="B9" s="8" t="s">
        <v>9</v>
      </c>
    </row>
    <row r="10" spans="1:7" x14ac:dyDescent="0.25">
      <c r="B10" s="8"/>
    </row>
    <row r="11" spans="1:7" s="3" customFormat="1" ht="26.25" x14ac:dyDescent="0.25">
      <c r="B11" s="4" t="s">
        <v>0</v>
      </c>
      <c r="C11" s="4" t="s">
        <v>6</v>
      </c>
      <c r="D11" s="5" t="s">
        <v>7</v>
      </c>
      <c r="E11" s="79" t="s">
        <v>2</v>
      </c>
      <c r="F11" s="80"/>
    </row>
    <row r="12" spans="1:7" s="17" customFormat="1" x14ac:dyDescent="0.25">
      <c r="A12" s="16"/>
      <c r="B12" s="13"/>
      <c r="C12" s="13"/>
      <c r="D12" s="13">
        <f>C12-B12</f>
        <v>0</v>
      </c>
      <c r="E12" s="82"/>
      <c r="F12" s="83"/>
      <c r="G12" s="16"/>
    </row>
    <row r="13" spans="1:7" s="11" customFormat="1" x14ac:dyDescent="0.25">
      <c r="B13" s="12"/>
      <c r="C13" s="12"/>
      <c r="D13" s="13">
        <f t="shared" ref="D13:D26" si="0">C13-B13</f>
        <v>0</v>
      </c>
      <c r="E13" s="77"/>
      <c r="F13" s="78"/>
    </row>
    <row r="14" spans="1:7" s="11" customFormat="1" x14ac:dyDescent="0.25">
      <c r="B14" s="12"/>
      <c r="C14" s="12"/>
      <c r="D14" s="13">
        <f t="shared" si="0"/>
        <v>0</v>
      </c>
      <c r="E14" s="77"/>
      <c r="F14" s="78"/>
    </row>
    <row r="15" spans="1:7" s="11" customFormat="1" x14ac:dyDescent="0.25">
      <c r="B15" s="12"/>
      <c r="C15" s="12"/>
      <c r="D15" s="13">
        <f t="shared" si="0"/>
        <v>0</v>
      </c>
      <c r="E15" s="77"/>
      <c r="F15" s="78"/>
    </row>
    <row r="16" spans="1:7" s="11" customFormat="1" x14ac:dyDescent="0.25">
      <c r="B16" s="12"/>
      <c r="C16" s="12"/>
      <c r="D16" s="13">
        <f t="shared" si="0"/>
        <v>0</v>
      </c>
      <c r="E16" s="77"/>
      <c r="F16" s="78"/>
    </row>
    <row r="17" spans="1:8" s="11" customFormat="1" x14ac:dyDescent="0.25">
      <c r="B17" s="12"/>
      <c r="C17" s="12"/>
      <c r="D17" s="13">
        <f t="shared" si="0"/>
        <v>0</v>
      </c>
      <c r="E17" s="77"/>
      <c r="F17" s="78"/>
    </row>
    <row r="18" spans="1:8" s="11" customFormat="1" x14ac:dyDescent="0.25">
      <c r="B18" s="12"/>
      <c r="C18" s="12"/>
      <c r="D18" s="13">
        <f t="shared" si="0"/>
        <v>0</v>
      </c>
      <c r="E18" s="77"/>
      <c r="F18" s="78"/>
    </row>
    <row r="19" spans="1:8" s="11" customFormat="1" x14ac:dyDescent="0.25">
      <c r="B19" s="12"/>
      <c r="C19" s="12"/>
      <c r="D19" s="13">
        <f t="shared" si="0"/>
        <v>0</v>
      </c>
      <c r="E19" s="77"/>
      <c r="F19" s="78"/>
    </row>
    <row r="20" spans="1:8" s="11" customFormat="1" x14ac:dyDescent="0.25">
      <c r="B20" s="12"/>
      <c r="C20" s="12"/>
      <c r="D20" s="13">
        <f t="shared" si="0"/>
        <v>0</v>
      </c>
      <c r="E20" s="77"/>
      <c r="F20" s="78"/>
    </row>
    <row r="21" spans="1:8" s="11" customFormat="1" x14ac:dyDescent="0.25">
      <c r="B21" s="12"/>
      <c r="C21" s="12"/>
      <c r="D21" s="13">
        <f t="shared" si="0"/>
        <v>0</v>
      </c>
      <c r="E21" s="77"/>
      <c r="F21" s="78"/>
    </row>
    <row r="22" spans="1:8" s="11" customFormat="1" x14ac:dyDescent="0.25">
      <c r="B22" s="12"/>
      <c r="C22" s="12"/>
      <c r="D22" s="13">
        <f t="shared" si="0"/>
        <v>0</v>
      </c>
      <c r="E22" s="77"/>
      <c r="F22" s="78"/>
    </row>
    <row r="23" spans="1:8" s="11" customFormat="1" x14ac:dyDescent="0.25">
      <c r="B23" s="12"/>
      <c r="C23" s="12"/>
      <c r="D23" s="13">
        <f t="shared" si="0"/>
        <v>0</v>
      </c>
      <c r="E23" s="77"/>
      <c r="F23" s="78"/>
    </row>
    <row r="24" spans="1:8" s="11" customFormat="1" x14ac:dyDescent="0.25">
      <c r="B24" s="12"/>
      <c r="C24" s="12"/>
      <c r="D24" s="13">
        <f t="shared" si="0"/>
        <v>0</v>
      </c>
      <c r="E24" s="77"/>
      <c r="F24" s="78"/>
    </row>
    <row r="25" spans="1:8" s="11" customFormat="1" x14ac:dyDescent="0.25">
      <c r="B25" s="12"/>
      <c r="C25" s="12"/>
      <c r="D25" s="13">
        <f t="shared" si="0"/>
        <v>0</v>
      </c>
      <c r="E25" s="77"/>
      <c r="F25" s="78"/>
    </row>
    <row r="26" spans="1:8" s="11" customFormat="1" x14ac:dyDescent="0.25">
      <c r="B26" s="12"/>
      <c r="C26" s="12"/>
      <c r="D26" s="13">
        <f t="shared" si="0"/>
        <v>0</v>
      </c>
      <c r="E26" s="77"/>
      <c r="F26" s="78"/>
    </row>
    <row r="27" spans="1:8" x14ac:dyDescent="0.25">
      <c r="A27" s="9" t="s">
        <v>1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1"/>
      <c r="F27" s="78"/>
      <c r="G27" s="7"/>
    </row>
    <row r="28" spans="1:8" x14ac:dyDescent="0.25">
      <c r="H28" s="2"/>
    </row>
    <row r="29" spans="1:8" x14ac:dyDescent="0.25">
      <c r="F29" s="7"/>
    </row>
    <row r="30" spans="1:8" x14ac:dyDescent="0.25">
      <c r="A30" s="14" t="s">
        <v>8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1"/>
  <sheetViews>
    <sheetView workbookViewId="0">
      <selection activeCell="E14" sqref="E14:F14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13</v>
      </c>
    </row>
    <row r="3" spans="1:7" x14ac:dyDescent="0.25">
      <c r="B3" s="8"/>
    </row>
    <row r="4" spans="1:7" x14ac:dyDescent="0.25">
      <c r="B4" t="s">
        <v>3</v>
      </c>
      <c r="C4" s="37">
        <f>'Accounting Statement'!C12</f>
        <v>44598</v>
      </c>
      <c r="D4" t="s">
        <v>4</v>
      </c>
      <c r="E4" s="37">
        <f>'Accounting Statement'!D12</f>
        <v>31716</v>
      </c>
    </row>
    <row r="6" spans="1:7" x14ac:dyDescent="0.25">
      <c r="D6" t="s">
        <v>7</v>
      </c>
      <c r="E6" s="1">
        <f>E4-C4</f>
        <v>-12882</v>
      </c>
    </row>
    <row r="7" spans="1:7" x14ac:dyDescent="0.25">
      <c r="D7" t="s">
        <v>41</v>
      </c>
      <c r="E7" s="6">
        <f>IF(AND(C4=0,E4=0),0,IF(C4=0,1,IF(E4=0,-1,(E4-C4)/C4)))</f>
        <v>-0.28884703349926005</v>
      </c>
      <c r="F7" t="str">
        <f>IF(E7&lt;-0.15,"yes explain",IF(E7&gt;0.15,"Yes explain","No explanation required"))</f>
        <v>yes explain</v>
      </c>
    </row>
    <row r="9" spans="1:7" x14ac:dyDescent="0.25">
      <c r="B9" s="8" t="s">
        <v>9</v>
      </c>
    </row>
    <row r="10" spans="1:7" ht="15.75" x14ac:dyDescent="0.3">
      <c r="B10" s="19" t="s">
        <v>43</v>
      </c>
    </row>
    <row r="11" spans="1:7" x14ac:dyDescent="0.25">
      <c r="B11" s="8"/>
    </row>
    <row r="12" spans="1:7" s="3" customFormat="1" ht="26.25" x14ac:dyDescent="0.25">
      <c r="B12" s="4" t="s">
        <v>0</v>
      </c>
      <c r="C12" s="4" t="s">
        <v>6</v>
      </c>
      <c r="D12" s="5" t="s">
        <v>7</v>
      </c>
      <c r="E12" s="79" t="s">
        <v>2</v>
      </c>
      <c r="F12" s="80"/>
    </row>
    <row r="13" spans="1:7" s="17" customFormat="1" ht="69.75" customHeight="1" x14ac:dyDescent="0.25">
      <c r="A13" s="16"/>
      <c r="B13" s="13">
        <v>44598</v>
      </c>
      <c r="C13" s="13">
        <v>31716</v>
      </c>
      <c r="D13" s="13">
        <f>C13-B13</f>
        <v>-12882</v>
      </c>
      <c r="E13" s="84" t="s">
        <v>64</v>
      </c>
      <c r="F13" s="85"/>
      <c r="G13" s="16"/>
    </row>
    <row r="14" spans="1:7" s="11" customFormat="1" ht="14.25" customHeight="1" x14ac:dyDescent="0.25">
      <c r="B14" s="12"/>
      <c r="C14" s="12"/>
      <c r="D14" s="13">
        <f t="shared" ref="D14:D27" si="0">C14-B14</f>
        <v>0</v>
      </c>
      <c r="E14" s="77"/>
      <c r="F14" s="78"/>
    </row>
    <row r="15" spans="1:7" s="11" customFormat="1" x14ac:dyDescent="0.25">
      <c r="B15" s="12"/>
      <c r="C15" s="12"/>
      <c r="D15" s="13">
        <f t="shared" si="0"/>
        <v>0</v>
      </c>
      <c r="E15" s="77"/>
      <c r="F15" s="78"/>
    </row>
    <row r="16" spans="1:7" s="11" customFormat="1" x14ac:dyDescent="0.25">
      <c r="B16" s="12"/>
      <c r="C16" s="12"/>
      <c r="D16" s="13">
        <f t="shared" si="0"/>
        <v>0</v>
      </c>
      <c r="E16" s="77"/>
      <c r="F16" s="78"/>
    </row>
    <row r="17" spans="1:8" s="11" customFormat="1" x14ac:dyDescent="0.25">
      <c r="B17" s="12"/>
      <c r="C17" s="12"/>
      <c r="D17" s="13">
        <f t="shared" si="0"/>
        <v>0</v>
      </c>
      <c r="E17" s="77"/>
      <c r="F17" s="78"/>
    </row>
    <row r="18" spans="1:8" s="11" customFormat="1" x14ac:dyDescent="0.25">
      <c r="B18" s="12"/>
      <c r="C18" s="12"/>
      <c r="D18" s="13">
        <f t="shared" si="0"/>
        <v>0</v>
      </c>
      <c r="E18" s="77"/>
      <c r="F18" s="78"/>
    </row>
    <row r="19" spans="1:8" s="11" customFormat="1" x14ac:dyDescent="0.25">
      <c r="B19" s="12"/>
      <c r="C19" s="12"/>
      <c r="D19" s="13">
        <f t="shared" si="0"/>
        <v>0</v>
      </c>
      <c r="E19" s="77"/>
      <c r="F19" s="78"/>
    </row>
    <row r="20" spans="1:8" s="11" customFormat="1" x14ac:dyDescent="0.25">
      <c r="B20" s="12"/>
      <c r="C20" s="12"/>
      <c r="D20" s="13">
        <f t="shared" si="0"/>
        <v>0</v>
      </c>
      <c r="E20" s="77"/>
      <c r="F20" s="78"/>
    </row>
    <row r="21" spans="1:8" s="11" customFormat="1" x14ac:dyDescent="0.25">
      <c r="B21" s="12"/>
      <c r="C21" s="12"/>
      <c r="D21" s="13">
        <f t="shared" si="0"/>
        <v>0</v>
      </c>
      <c r="E21" s="77"/>
      <c r="F21" s="78"/>
    </row>
    <row r="22" spans="1:8" s="11" customFormat="1" x14ac:dyDescent="0.25">
      <c r="B22" s="12"/>
      <c r="C22" s="12"/>
      <c r="D22" s="13">
        <f t="shared" si="0"/>
        <v>0</v>
      </c>
      <c r="E22" s="77"/>
      <c r="F22" s="78"/>
    </row>
    <row r="23" spans="1:8" s="11" customFormat="1" x14ac:dyDescent="0.25">
      <c r="B23" s="12"/>
      <c r="C23" s="12"/>
      <c r="D23" s="13">
        <f t="shared" si="0"/>
        <v>0</v>
      </c>
      <c r="E23" s="77"/>
      <c r="F23" s="78"/>
    </row>
    <row r="24" spans="1:8" s="11" customFormat="1" x14ac:dyDescent="0.25">
      <c r="B24" s="12"/>
      <c r="C24" s="12"/>
      <c r="D24" s="13">
        <f t="shared" si="0"/>
        <v>0</v>
      </c>
      <c r="E24" s="77"/>
      <c r="F24" s="78"/>
    </row>
    <row r="25" spans="1:8" s="11" customFormat="1" x14ac:dyDescent="0.25">
      <c r="B25" s="12"/>
      <c r="C25" s="12"/>
      <c r="D25" s="13">
        <f t="shared" si="0"/>
        <v>0</v>
      </c>
      <c r="E25" s="77"/>
      <c r="F25" s="78"/>
    </row>
    <row r="26" spans="1:8" s="11" customFormat="1" x14ac:dyDescent="0.25">
      <c r="B26" s="12"/>
      <c r="C26" s="12"/>
      <c r="D26" s="13">
        <f t="shared" si="0"/>
        <v>0</v>
      </c>
      <c r="E26" s="77"/>
      <c r="F26" s="78"/>
    </row>
    <row r="27" spans="1:8" s="11" customFormat="1" x14ac:dyDescent="0.25">
      <c r="B27" s="12"/>
      <c r="C27" s="12"/>
      <c r="D27" s="13">
        <f t="shared" si="0"/>
        <v>0</v>
      </c>
      <c r="E27" s="77"/>
      <c r="F27" s="78"/>
    </row>
    <row r="28" spans="1:8" x14ac:dyDescent="0.25">
      <c r="A28" s="9" t="s">
        <v>1</v>
      </c>
      <c r="B28" s="10">
        <f>SUM(B13:B27)</f>
        <v>44598</v>
      </c>
      <c r="C28" s="10">
        <f>SUM(C13:C27)</f>
        <v>31716</v>
      </c>
      <c r="D28" s="10">
        <f>SUM(D13:D27)</f>
        <v>-12882</v>
      </c>
      <c r="E28" s="81"/>
      <c r="F28" s="78"/>
      <c r="G28" s="7"/>
    </row>
    <row r="29" spans="1:8" x14ac:dyDescent="0.25">
      <c r="H29" s="2"/>
    </row>
    <row r="30" spans="1:8" x14ac:dyDescent="0.25">
      <c r="F30" s="7"/>
    </row>
    <row r="31" spans="1:8" x14ac:dyDescent="0.25">
      <c r="A31" s="14" t="s">
        <v>8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2"/>
  <sheetViews>
    <sheetView workbookViewId="0">
      <selection activeCell="E6" sqref="E6"/>
    </sheetView>
  </sheetViews>
  <sheetFormatPr defaultRowHeight="16.5" x14ac:dyDescent="0.3"/>
  <cols>
    <col min="1" max="1" width="6.85546875" style="61" bestFit="1" customWidth="1"/>
    <col min="2" max="2" width="11.28515625" style="61" customWidth="1"/>
    <col min="3" max="3" width="10.7109375" style="61" customWidth="1"/>
    <col min="4" max="4" width="10.42578125" style="61" bestFit="1" customWidth="1"/>
    <col min="5" max="5" width="9.85546875" style="61" customWidth="1"/>
    <col min="6" max="6" width="12.5703125" style="61" customWidth="1"/>
    <col min="7" max="16384" width="9.140625" style="61"/>
  </cols>
  <sheetData>
    <row r="1" spans="2:7" x14ac:dyDescent="0.3">
      <c r="B1" s="66" t="s">
        <v>48</v>
      </c>
    </row>
    <row r="3" spans="2:7" x14ac:dyDescent="0.3">
      <c r="B3" s="62"/>
    </row>
    <row r="4" spans="2:7" x14ac:dyDescent="0.3">
      <c r="B4" s="61" t="s">
        <v>49</v>
      </c>
      <c r="C4" s="67">
        <f>'Accounting Statement'!D13</f>
        <v>53917</v>
      </c>
      <c r="D4" s="61" t="s">
        <v>50</v>
      </c>
      <c r="E4" s="67">
        <f>'Accounting Statement'!D8</f>
        <v>34952</v>
      </c>
    </row>
    <row r="6" spans="2:7" x14ac:dyDescent="0.3">
      <c r="D6" s="68" t="s">
        <v>51</v>
      </c>
      <c r="E6" s="61" t="str">
        <f>IF(C4&gt;(2*E4),"Yes - Please explain below","No")</f>
        <v>No</v>
      </c>
    </row>
    <row r="7" spans="2:7" x14ac:dyDescent="0.3">
      <c r="E7" s="69"/>
    </row>
    <row r="8" spans="2:7" x14ac:dyDescent="0.3">
      <c r="E8" s="62" t="s">
        <v>52</v>
      </c>
      <c r="F8" s="62" t="s">
        <v>52</v>
      </c>
      <c r="G8" s="62" t="s">
        <v>52</v>
      </c>
    </row>
    <row r="9" spans="2:7" x14ac:dyDescent="0.3">
      <c r="B9" s="62" t="s">
        <v>53</v>
      </c>
    </row>
    <row r="10" spans="2:7" x14ac:dyDescent="0.3">
      <c r="C10" s="63" t="s">
        <v>54</v>
      </c>
      <c r="E10" s="63"/>
    </row>
    <row r="11" spans="2:7" x14ac:dyDescent="0.3">
      <c r="C11" s="63" t="s">
        <v>55</v>
      </c>
      <c r="E11" s="63"/>
    </row>
    <row r="12" spans="2:7" x14ac:dyDescent="0.3">
      <c r="C12" s="63" t="s">
        <v>56</v>
      </c>
      <c r="E12" s="63"/>
    </row>
    <row r="13" spans="2:7" x14ac:dyDescent="0.3">
      <c r="C13" s="63" t="s">
        <v>57</v>
      </c>
      <c r="E13" s="63"/>
    </row>
    <row r="14" spans="2:7" x14ac:dyDescent="0.3">
      <c r="C14" s="63" t="s">
        <v>58</v>
      </c>
      <c r="E14" s="63"/>
    </row>
    <row r="15" spans="2:7" x14ac:dyDescent="0.3">
      <c r="C15" s="63" t="s">
        <v>59</v>
      </c>
      <c r="E15" s="63"/>
    </row>
    <row r="16" spans="2:7" x14ac:dyDescent="0.3">
      <c r="C16" s="63" t="s">
        <v>60</v>
      </c>
      <c r="E16" s="63"/>
    </row>
    <row r="17" spans="2:7" x14ac:dyDescent="0.3">
      <c r="F17" s="64">
        <f>SUM(E10:E16)</f>
        <v>0</v>
      </c>
    </row>
    <row r="19" spans="2:7" x14ac:dyDescent="0.3">
      <c r="B19" s="62" t="s">
        <v>61</v>
      </c>
      <c r="E19" s="63"/>
    </row>
    <row r="20" spans="2:7" x14ac:dyDescent="0.3">
      <c r="F20" s="64">
        <f>E19</f>
        <v>0</v>
      </c>
    </row>
    <row r="21" spans="2:7" ht="17.25" thickBot="1" x14ac:dyDescent="0.35">
      <c r="B21" s="62" t="s">
        <v>62</v>
      </c>
      <c r="G21" s="65">
        <f>F17+F20</f>
        <v>0</v>
      </c>
    </row>
    <row r="22" spans="2:7" ht="17.25" thickTop="1" x14ac:dyDescent="0.3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31"/>
  <sheetViews>
    <sheetView workbookViewId="0">
      <selection activeCell="B3" sqref="B3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14</v>
      </c>
    </row>
    <row r="3" spans="1:7" x14ac:dyDescent="0.25">
      <c r="B3" s="8"/>
    </row>
    <row r="4" spans="1:7" x14ac:dyDescent="0.25">
      <c r="B4" t="s">
        <v>3</v>
      </c>
      <c r="C4" s="37">
        <f>'Accounting Statement'!C16</f>
        <v>281572</v>
      </c>
      <c r="D4" t="s">
        <v>4</v>
      </c>
      <c r="E4" s="37">
        <f>'Accounting Statement'!D16</f>
        <v>279283</v>
      </c>
    </row>
    <row r="6" spans="1:7" x14ac:dyDescent="0.25">
      <c r="D6" t="s">
        <v>7</v>
      </c>
      <c r="E6" s="1">
        <f>E4-C4</f>
        <v>-2289</v>
      </c>
    </row>
    <row r="7" spans="1:7" x14ac:dyDescent="0.25">
      <c r="D7" t="s">
        <v>41</v>
      </c>
      <c r="E7" s="6">
        <f>IF(AND(C4=0,E4=0),0,IF(C4=0,1,IF(E4=0,-1,(E4-C4)/C4)))</f>
        <v>-8.1293594533547366E-3</v>
      </c>
      <c r="F7" t="str">
        <f>IF(E7&lt;-0.15,"yes explain",IF(E7&gt;0.15,"Yes explain","No explanation required"))</f>
        <v>No explanation required</v>
      </c>
    </row>
    <row r="9" spans="1:7" x14ac:dyDescent="0.25">
      <c r="B9" s="8" t="s">
        <v>9</v>
      </c>
    </row>
    <row r="10" spans="1:7" ht="15.75" x14ac:dyDescent="0.3">
      <c r="B10" s="19" t="s">
        <v>15</v>
      </c>
    </row>
    <row r="11" spans="1:7" ht="15.75" x14ac:dyDescent="0.3">
      <c r="B11" s="18"/>
    </row>
    <row r="12" spans="1:7" s="3" customFormat="1" ht="26.25" x14ac:dyDescent="0.25">
      <c r="B12" s="4" t="s">
        <v>0</v>
      </c>
      <c r="C12" s="4" t="s">
        <v>6</v>
      </c>
      <c r="D12" s="5" t="s">
        <v>7</v>
      </c>
      <c r="E12" s="79" t="s">
        <v>2</v>
      </c>
      <c r="F12" s="80"/>
    </row>
    <row r="13" spans="1:7" s="17" customFormat="1" x14ac:dyDescent="0.25">
      <c r="A13" s="16"/>
      <c r="B13" s="13"/>
      <c r="C13" s="13"/>
      <c r="D13" s="13">
        <f>C13-B13</f>
        <v>0</v>
      </c>
      <c r="E13" s="82"/>
      <c r="F13" s="83"/>
      <c r="G13" s="16"/>
    </row>
    <row r="14" spans="1:7" s="11" customFormat="1" x14ac:dyDescent="0.25">
      <c r="B14" s="12"/>
      <c r="C14" s="12"/>
      <c r="D14" s="13">
        <f t="shared" ref="D14:D27" si="0">C14-B14</f>
        <v>0</v>
      </c>
      <c r="E14" s="77"/>
      <c r="F14" s="78"/>
    </row>
    <row r="15" spans="1:7" s="11" customFormat="1" x14ac:dyDescent="0.25">
      <c r="B15" s="12"/>
      <c r="C15" s="12"/>
      <c r="D15" s="13">
        <f t="shared" si="0"/>
        <v>0</v>
      </c>
      <c r="E15" s="77"/>
      <c r="F15" s="78"/>
    </row>
    <row r="16" spans="1:7" s="11" customFormat="1" x14ac:dyDescent="0.25">
      <c r="B16" s="12"/>
      <c r="C16" s="12"/>
      <c r="D16" s="13">
        <f t="shared" si="0"/>
        <v>0</v>
      </c>
      <c r="E16" s="77"/>
      <c r="F16" s="78"/>
    </row>
    <row r="17" spans="1:12" s="11" customFormat="1" x14ac:dyDescent="0.25">
      <c r="B17" s="12"/>
      <c r="C17" s="12"/>
      <c r="D17" s="13">
        <f t="shared" si="0"/>
        <v>0</v>
      </c>
      <c r="E17" s="77"/>
      <c r="F17" s="78"/>
    </row>
    <row r="18" spans="1:12" s="11" customFormat="1" x14ac:dyDescent="0.25">
      <c r="B18" s="12"/>
      <c r="C18" s="12"/>
      <c r="D18" s="13">
        <f t="shared" si="0"/>
        <v>0</v>
      </c>
      <c r="E18" s="77"/>
      <c r="F18" s="78"/>
      <c r="L18" s="20"/>
    </row>
    <row r="19" spans="1:12" s="11" customFormat="1" x14ac:dyDescent="0.25">
      <c r="B19" s="12"/>
      <c r="C19" s="12"/>
      <c r="D19" s="13">
        <f t="shared" si="0"/>
        <v>0</v>
      </c>
      <c r="E19" s="77"/>
      <c r="F19" s="78"/>
    </row>
    <row r="20" spans="1:12" s="11" customFormat="1" x14ac:dyDescent="0.25">
      <c r="B20" s="12"/>
      <c r="C20" s="12"/>
      <c r="D20" s="13">
        <f t="shared" si="0"/>
        <v>0</v>
      </c>
      <c r="E20" s="77"/>
      <c r="F20" s="78"/>
    </row>
    <row r="21" spans="1:12" s="11" customFormat="1" x14ac:dyDescent="0.25">
      <c r="B21" s="12"/>
      <c r="C21" s="12"/>
      <c r="D21" s="13">
        <f t="shared" si="0"/>
        <v>0</v>
      </c>
      <c r="E21" s="77"/>
      <c r="F21" s="78"/>
    </row>
    <row r="22" spans="1:12" s="11" customFormat="1" x14ac:dyDescent="0.25">
      <c r="B22" s="12"/>
      <c r="C22" s="12"/>
      <c r="D22" s="13">
        <f t="shared" si="0"/>
        <v>0</v>
      </c>
      <c r="E22" s="77"/>
      <c r="F22" s="78"/>
    </row>
    <row r="23" spans="1:12" s="11" customFormat="1" x14ac:dyDescent="0.25">
      <c r="B23" s="12"/>
      <c r="C23" s="12"/>
      <c r="D23" s="13">
        <f t="shared" si="0"/>
        <v>0</v>
      </c>
      <c r="E23" s="77"/>
      <c r="F23" s="78"/>
    </row>
    <row r="24" spans="1:12" s="11" customFormat="1" x14ac:dyDescent="0.25">
      <c r="B24" s="12"/>
      <c r="C24" s="12"/>
      <c r="D24" s="13">
        <f t="shared" si="0"/>
        <v>0</v>
      </c>
      <c r="E24" s="77"/>
      <c r="F24" s="78"/>
    </row>
    <row r="25" spans="1:12" s="11" customFormat="1" x14ac:dyDescent="0.25">
      <c r="B25" s="12"/>
      <c r="C25" s="12"/>
      <c r="D25" s="13">
        <f t="shared" si="0"/>
        <v>0</v>
      </c>
      <c r="E25" s="77"/>
      <c r="F25" s="78"/>
    </row>
    <row r="26" spans="1:12" s="11" customFormat="1" x14ac:dyDescent="0.25">
      <c r="B26" s="12"/>
      <c r="C26" s="12"/>
      <c r="D26" s="13">
        <f t="shared" si="0"/>
        <v>0</v>
      </c>
      <c r="E26" s="77"/>
      <c r="F26" s="78"/>
    </row>
    <row r="27" spans="1:12" s="11" customFormat="1" x14ac:dyDescent="0.25">
      <c r="B27" s="12"/>
      <c r="C27" s="12"/>
      <c r="D27" s="13">
        <f t="shared" si="0"/>
        <v>0</v>
      </c>
      <c r="E27" s="77"/>
      <c r="F27" s="78"/>
    </row>
    <row r="28" spans="1:12" x14ac:dyDescent="0.25">
      <c r="A28" s="9" t="s">
        <v>1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1"/>
      <c r="F28" s="78"/>
      <c r="G28" s="7"/>
    </row>
    <row r="29" spans="1:12" x14ac:dyDescent="0.25">
      <c r="H29" s="2"/>
    </row>
    <row r="30" spans="1:12" x14ac:dyDescent="0.25">
      <c r="F30" s="7"/>
    </row>
    <row r="31" spans="1:12" x14ac:dyDescent="0.25">
      <c r="A31" s="14" t="s">
        <v>8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L30"/>
  <sheetViews>
    <sheetView workbookViewId="0">
      <selection activeCell="D27" sqref="D27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16</v>
      </c>
    </row>
    <row r="3" spans="1:7" x14ac:dyDescent="0.25">
      <c r="B3" s="8"/>
    </row>
    <row r="4" spans="1:7" x14ac:dyDescent="0.25">
      <c r="B4" t="s">
        <v>3</v>
      </c>
      <c r="C4" s="37">
        <f>'Accounting Statement'!C17</f>
        <v>0</v>
      </c>
      <c r="D4" t="s">
        <v>4</v>
      </c>
      <c r="E4" s="37">
        <f>'Accounting Statement'!D17</f>
        <v>0</v>
      </c>
    </row>
    <row r="6" spans="1:7" x14ac:dyDescent="0.25">
      <c r="D6" t="s">
        <v>7</v>
      </c>
      <c r="E6" s="1">
        <f>F4-C4</f>
        <v>0</v>
      </c>
    </row>
    <row r="7" spans="1:7" x14ac:dyDescent="0.25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25">
      <c r="B9" s="8" t="s">
        <v>9</v>
      </c>
    </row>
    <row r="10" spans="1:7" ht="15.75" x14ac:dyDescent="0.3">
      <c r="B10" s="18"/>
    </row>
    <row r="11" spans="1:7" s="3" customFormat="1" ht="26.25" x14ac:dyDescent="0.25">
      <c r="B11" s="4" t="s">
        <v>0</v>
      </c>
      <c r="C11" s="4" t="s">
        <v>6</v>
      </c>
      <c r="D11" s="5" t="s">
        <v>7</v>
      </c>
      <c r="E11" s="79" t="s">
        <v>2</v>
      </c>
      <c r="F11" s="80"/>
    </row>
    <row r="12" spans="1:7" s="17" customFormat="1" x14ac:dyDescent="0.25">
      <c r="A12" s="16"/>
      <c r="B12" s="13"/>
      <c r="C12" s="13"/>
      <c r="D12" s="13">
        <f>C12-B12</f>
        <v>0</v>
      </c>
      <c r="E12" s="82"/>
      <c r="F12" s="83"/>
      <c r="G12" s="16"/>
    </row>
    <row r="13" spans="1:7" s="11" customFormat="1" x14ac:dyDescent="0.25">
      <c r="B13" s="12"/>
      <c r="C13" s="12"/>
      <c r="D13" s="13">
        <f t="shared" ref="D13:D26" si="0">C13-B13</f>
        <v>0</v>
      </c>
      <c r="E13" s="77"/>
      <c r="F13" s="78"/>
    </row>
    <row r="14" spans="1:7" s="11" customFormat="1" x14ac:dyDescent="0.25">
      <c r="B14" s="12"/>
      <c r="C14" s="12"/>
      <c r="D14" s="13">
        <f t="shared" si="0"/>
        <v>0</v>
      </c>
      <c r="E14" s="77"/>
      <c r="F14" s="78"/>
    </row>
    <row r="15" spans="1:7" s="11" customFormat="1" x14ac:dyDescent="0.25">
      <c r="B15" s="12"/>
      <c r="C15" s="12"/>
      <c r="D15" s="13">
        <f t="shared" si="0"/>
        <v>0</v>
      </c>
      <c r="E15" s="77"/>
      <c r="F15" s="78"/>
    </row>
    <row r="16" spans="1:7" s="11" customFormat="1" x14ac:dyDescent="0.25">
      <c r="B16" s="12"/>
      <c r="C16" s="12"/>
      <c r="D16" s="13">
        <f t="shared" si="0"/>
        <v>0</v>
      </c>
      <c r="E16" s="77"/>
      <c r="F16" s="78"/>
    </row>
    <row r="17" spans="1:12" s="11" customFormat="1" x14ac:dyDescent="0.25">
      <c r="B17" s="12"/>
      <c r="C17" s="12"/>
      <c r="D17" s="13">
        <f t="shared" si="0"/>
        <v>0</v>
      </c>
      <c r="E17" s="77"/>
      <c r="F17" s="78"/>
      <c r="L17" s="20"/>
    </row>
    <row r="18" spans="1:12" s="11" customFormat="1" x14ac:dyDescent="0.25">
      <c r="B18" s="12"/>
      <c r="C18" s="12"/>
      <c r="D18" s="13">
        <f t="shared" si="0"/>
        <v>0</v>
      </c>
      <c r="E18" s="77"/>
      <c r="F18" s="78"/>
    </row>
    <row r="19" spans="1:12" s="11" customFormat="1" x14ac:dyDescent="0.25">
      <c r="B19" s="12"/>
      <c r="C19" s="12"/>
      <c r="D19" s="13">
        <f t="shared" si="0"/>
        <v>0</v>
      </c>
      <c r="E19" s="77"/>
      <c r="F19" s="78"/>
    </row>
    <row r="20" spans="1:12" s="11" customFormat="1" x14ac:dyDescent="0.25">
      <c r="B20" s="12"/>
      <c r="C20" s="12"/>
      <c r="D20" s="13">
        <f t="shared" si="0"/>
        <v>0</v>
      </c>
      <c r="E20" s="77"/>
      <c r="F20" s="78"/>
    </row>
    <row r="21" spans="1:12" s="11" customFormat="1" x14ac:dyDescent="0.25">
      <c r="B21" s="12"/>
      <c r="C21" s="12"/>
      <c r="D21" s="13">
        <f t="shared" si="0"/>
        <v>0</v>
      </c>
      <c r="E21" s="77"/>
      <c r="F21" s="78"/>
    </row>
    <row r="22" spans="1:12" s="11" customFormat="1" x14ac:dyDescent="0.25">
      <c r="B22" s="12"/>
      <c r="C22" s="12"/>
      <c r="D22" s="13">
        <f t="shared" si="0"/>
        <v>0</v>
      </c>
      <c r="E22" s="77"/>
      <c r="F22" s="78"/>
    </row>
    <row r="23" spans="1:12" s="11" customFormat="1" x14ac:dyDescent="0.25">
      <c r="B23" s="12"/>
      <c r="C23" s="12"/>
      <c r="D23" s="13">
        <f t="shared" si="0"/>
        <v>0</v>
      </c>
      <c r="E23" s="77"/>
      <c r="F23" s="78"/>
    </row>
    <row r="24" spans="1:12" s="11" customFormat="1" x14ac:dyDescent="0.25">
      <c r="B24" s="12"/>
      <c r="C24" s="12"/>
      <c r="D24" s="13">
        <f t="shared" si="0"/>
        <v>0</v>
      </c>
      <c r="E24" s="77"/>
      <c r="F24" s="78"/>
    </row>
    <row r="25" spans="1:12" s="11" customFormat="1" x14ac:dyDescent="0.25">
      <c r="B25" s="12"/>
      <c r="C25" s="12"/>
      <c r="D25" s="13">
        <f t="shared" si="0"/>
        <v>0</v>
      </c>
      <c r="E25" s="77"/>
      <c r="F25" s="78"/>
    </row>
    <row r="26" spans="1:12" s="11" customFormat="1" x14ac:dyDescent="0.25">
      <c r="B26" s="12"/>
      <c r="C26" s="12"/>
      <c r="D26" s="13">
        <f t="shared" si="0"/>
        <v>0</v>
      </c>
      <c r="E26" s="77"/>
      <c r="F26" s="78"/>
    </row>
    <row r="27" spans="1:12" x14ac:dyDescent="0.25">
      <c r="A27" s="9" t="s">
        <v>1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1"/>
      <c r="F27" s="78"/>
      <c r="G27" s="7"/>
    </row>
    <row r="28" spans="1:12" x14ac:dyDescent="0.25">
      <c r="H28" s="2"/>
    </row>
    <row r="29" spans="1:12" x14ac:dyDescent="0.25">
      <c r="F29" s="7"/>
    </row>
    <row r="30" spans="1:12" x14ac:dyDescent="0.25">
      <c r="A30" s="14" t="s">
        <v>8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3F1AD0D3-C2B2-41A7-8D84-5B653192951F}">
  <ds:schemaRefs/>
</ds:datastoreItem>
</file>

<file path=customXml/itemProps2.xml><?xml version="1.0" encoding="utf-8"?>
<ds:datastoreItem xmlns:ds="http://schemas.openxmlformats.org/officeDocument/2006/customXml" ds:itemID="{460E185F-155A-4A0D-81DB-4F839B431F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AAPC_Clerk</cp:lastModifiedBy>
  <cp:lastPrinted>2023-03-20T07:35:33Z</cp:lastPrinted>
  <dcterms:created xsi:type="dcterms:W3CDTF">2023-03-10T09:35:56Z</dcterms:created>
  <dcterms:modified xsi:type="dcterms:W3CDTF">2023-04-20T10:08:31Z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