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ss\Documents\FINANCE\"/>
    </mc:Choice>
  </mc:AlternateContent>
  <xr:revisionPtr revIDLastSave="0" documentId="13_ncr:1_{45FF8FDA-1B65-4373-A00E-D3314B7FD475}" xr6:coauthVersionLast="47" xr6:coauthVersionMax="47" xr10:uidLastSave="{00000000-0000-0000-0000-000000000000}"/>
  <bookViews>
    <workbookView xWindow="-110" yWindow="-110" windowWidth="19420" windowHeight="10420" xr2:uid="{ED0D6DDA-6D1F-4451-95AF-DDB4D192660B}"/>
  </bookViews>
  <sheets>
    <sheet name="Fixed Assets" sheetId="1" r:id="rId1"/>
    <sheet name="Detailed Restatement Workings" sheetId="3" r:id="rId2"/>
    <sheet name="De-Minimus Assets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4" i="1"/>
  <c r="C41" i="3"/>
  <c r="C38" i="3"/>
  <c r="B31" i="3"/>
  <c r="C30" i="3" s="1"/>
  <c r="K31" i="3" s="1"/>
  <c r="B26" i="3"/>
  <c r="C25" i="3" s="1"/>
  <c r="K30" i="3" s="1"/>
  <c r="B24" i="3"/>
  <c r="K22" i="3"/>
  <c r="K21" i="3"/>
  <c r="K20" i="3"/>
  <c r="K19" i="3"/>
  <c r="C18" i="3"/>
  <c r="B14" i="3"/>
  <c r="I7" i="3"/>
  <c r="K27" i="3" l="1"/>
  <c r="C50" i="3"/>
  <c r="K29" i="3"/>
  <c r="K32" i="3" s="1"/>
  <c r="K33" i="3" s="1"/>
  <c r="F8" i="2" l="1"/>
  <c r="F7" i="2"/>
  <c r="F19" i="1"/>
  <c r="F18" i="1"/>
  <c r="F17" i="1"/>
  <c r="F16" i="1"/>
  <c r="F13" i="1"/>
  <c r="F12" i="1"/>
  <c r="F10" i="1"/>
  <c r="F9" i="1"/>
  <c r="F8" i="1"/>
  <c r="F7" i="1"/>
  <c r="F6" i="1"/>
  <c r="F5" i="1"/>
  <c r="F4" i="1"/>
  <c r="F3" i="1"/>
  <c r="B20" i="1"/>
  <c r="F2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</author>
  </authors>
  <commentList>
    <comment ref="B4" authorId="0" shapeId="0" xr:uid="{A725FCE8-EF73-43A8-BFB7-2B9F3674F97E}">
      <text>
        <r>
          <rPr>
            <b/>
            <sz val="8"/>
            <color indexed="81"/>
            <rFont val="Tahoma"/>
            <family val="2"/>
          </rPr>
          <t>G:</t>
        </r>
        <r>
          <rPr>
            <sz val="8"/>
            <color indexed="81"/>
            <rFont val="Tahoma"/>
            <family val="2"/>
          </rPr>
          <t xml:space="preserve">
Written down or replacement? Or different columns tbdecided
or Current value?</t>
        </r>
      </text>
    </comment>
    <comment ref="D4" authorId="0" shapeId="0" xr:uid="{195EC2E1-D83A-4FAC-A1E0-187761EA5539}">
      <text>
        <r>
          <rPr>
            <b/>
            <sz val="8"/>
            <color indexed="81"/>
            <rFont val="Tahoma"/>
            <family val="2"/>
          </rPr>
          <t>G:</t>
        </r>
        <r>
          <rPr>
            <sz val="8"/>
            <color indexed="81"/>
            <rFont val="Tahoma"/>
            <family val="2"/>
          </rPr>
          <t xml:space="preserve">
If known else estimate</t>
        </r>
      </text>
    </comment>
    <comment ref="F4" authorId="0" shapeId="0" xr:uid="{DAFD8806-C281-4D15-A740-16ACBB1D6156}">
      <text>
        <r>
          <rPr>
            <b/>
            <sz val="8"/>
            <color indexed="81"/>
            <rFont val="Tahoma"/>
            <family val="2"/>
          </rPr>
          <t>G:</t>
        </r>
        <r>
          <rPr>
            <sz val="8"/>
            <color indexed="81"/>
            <rFont val="Tahoma"/>
            <family val="2"/>
          </rPr>
          <t xml:space="preserve">
In the opinion of the council</t>
        </r>
      </text>
    </comment>
    <comment ref="A5" authorId="0" shapeId="0" xr:uid="{099C525B-E398-4792-A1EC-B434B4F7B6A1}">
      <text>
        <r>
          <rPr>
            <b/>
            <sz val="8"/>
            <color indexed="81"/>
            <rFont val="Tahoma"/>
            <family val="2"/>
          </rPr>
          <t>G:</t>
        </r>
        <r>
          <rPr>
            <sz val="8"/>
            <color indexed="81"/>
            <rFont val="Tahoma"/>
            <family val="2"/>
          </rPr>
          <t xml:space="preserve">
Junior swing £841
Little Hamlets Brill £3663
Log Walk £85
Rocking log £514
Cradle Swing £962
City other loud speaker £815
Ellerside Bench £236
Timber slatted bench inc lid £228
Steel fencing &amp; gates £1733
Close board fence £2625
Total of above items £11,702</t>
        </r>
      </text>
    </comment>
    <comment ref="A7" authorId="0" shapeId="0" xr:uid="{C6A6A861-7D28-4F59-9495-52BE30BB4A92}">
      <text>
        <r>
          <rPr>
            <b/>
            <sz val="8"/>
            <color indexed="81"/>
            <rFont val="Tahoma"/>
            <family val="2"/>
          </rPr>
          <t>G:</t>
        </r>
        <r>
          <rPr>
            <sz val="8"/>
            <color indexed="81"/>
            <rFont val="Tahoma"/>
            <family val="2"/>
          </rPr>
          <t xml:space="preserve">
In Dec 92 there were 7 known seats in the village.  Described as 2 concrete &amp; timber; 2 wrought iron; 3 hardwood memorial benches.  Also a bench at the clint.
Specifically known </t>
        </r>
        <r>
          <rPr>
            <b/>
            <sz val="8"/>
            <color indexed="81"/>
            <rFont val="Tahoma"/>
            <family val="2"/>
          </rPr>
          <t>Mar 2008</t>
        </r>
        <r>
          <rPr>
            <sz val="8"/>
            <color indexed="81"/>
            <rFont val="Tahoma"/>
            <family val="2"/>
          </rPr>
          <t xml:space="preserve">:
</t>
        </r>
        <r>
          <rPr>
            <b/>
            <sz val="8"/>
            <color indexed="81"/>
            <rFont val="Tahoma"/>
            <family val="2"/>
          </rPr>
          <t>1 in the Street, opp Post Office all wood Anderton?
1 in street between phone box and notice board (all wood) '77
1 outside playground (wrought iron)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 inside playground (wood)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 at Gilmonby Bridge (wrought iron)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 over Gilmonby Bridge up Sleighthome road (wood/concrete)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 at Castle (wooden)</t>
        </r>
        <r>
          <rPr>
            <sz val="8"/>
            <color indexed="81"/>
            <rFont val="Tahoma"/>
            <family val="2"/>
          </rPr>
          <t xml:space="preserve">
Additions discussed at Parish Council meeting
Chairman counted 8 is there one round the clint?
</t>
        </r>
        <r>
          <rPr>
            <b/>
            <sz val="8"/>
            <color indexed="81"/>
            <rFont val="Tahoma"/>
            <family val="2"/>
          </rPr>
          <t xml:space="preserve">
Bold =  confirmed sighting (confirmed by me that is)</t>
        </r>
      </text>
    </comment>
    <comment ref="A11" authorId="0" shapeId="0" xr:uid="{652F4097-A5A5-4249-98F3-17253E234697}">
      <text>
        <r>
          <rPr>
            <b/>
            <sz val="8"/>
            <color indexed="81"/>
            <rFont val="Tahoma"/>
            <family val="2"/>
          </rPr>
          <t>G:</t>
        </r>
        <r>
          <rPr>
            <sz val="8"/>
            <color indexed="81"/>
            <rFont val="Tahoma"/>
            <family val="2"/>
          </rPr>
          <t xml:space="preserve">
Suggested there are bits of land at West End and East end of village, seems possibly best not to be too specific, but Phill Hughes suggested value of £4k.
See if any more definitive list can be substantiated.</t>
        </r>
      </text>
    </comment>
  </commentList>
</comments>
</file>

<file path=xl/sharedStrings.xml><?xml version="1.0" encoding="utf-8"?>
<sst xmlns="http://schemas.openxmlformats.org/spreadsheetml/2006/main" count="180" uniqueCount="124">
  <si>
    <t>Restated Asset Register</t>
  </si>
  <si>
    <t>Purchase Cost</t>
  </si>
  <si>
    <t>Purchase Date</t>
  </si>
  <si>
    <t>New Assets Acquired 2024/25</t>
  </si>
  <si>
    <t>Disposals 2024/25</t>
  </si>
  <si>
    <t>Value at 31/3/25</t>
  </si>
  <si>
    <t>Playground equipment</t>
  </si>
  <si>
    <t>Playground surfacing, fencing &amp; other infrastructure</t>
  </si>
  <si>
    <t>Playground installation, delivery and initial inspection</t>
  </si>
  <si>
    <t>Purchased fixed assets</t>
  </si>
  <si>
    <t>2006/07</t>
  </si>
  <si>
    <t>exclude parts and repairs</t>
  </si>
  <si>
    <t>2011/12</t>
  </si>
  <si>
    <t>Noticeboard</t>
  </si>
  <si>
    <t>Clint Gardens Fencing</t>
  </si>
  <si>
    <t>2015/16</t>
  </si>
  <si>
    <t>Clerk's laptop</t>
  </si>
  <si>
    <t>2016/17</t>
  </si>
  <si>
    <t>2023/24</t>
  </si>
  <si>
    <t>Bench including steps and installation</t>
  </si>
  <si>
    <t>Donated fixed assets</t>
  </si>
  <si>
    <t>Land at Playground</t>
  </si>
  <si>
    <t>Land at Cemetery</t>
  </si>
  <si>
    <t>Allotment sheds *2</t>
  </si>
  <si>
    <t>Cemetery walls</t>
  </si>
  <si>
    <t>Allotment walls</t>
  </si>
  <si>
    <t>Cemetery gate</t>
  </si>
  <si>
    <t>n/a</t>
  </si>
  <si>
    <t>Restated value at 31/3/24</t>
  </si>
  <si>
    <t>Assets with a known purchase cost below £250</t>
  </si>
  <si>
    <t>Filing cupboard</t>
  </si>
  <si>
    <t>2 storage crates</t>
  </si>
  <si>
    <t>8 seats</t>
  </si>
  <si>
    <t>5 dog bins</t>
  </si>
  <si>
    <t>Cemetery shed</t>
  </si>
  <si>
    <t>Playground bin</t>
  </si>
  <si>
    <t>Assets with an estimated purchase cost below £250</t>
  </si>
  <si>
    <t>total cost</t>
  </si>
  <si>
    <t>average cost</t>
  </si>
  <si>
    <t>latest purchase date</t>
  </si>
  <si>
    <t>indexed BOE inflation</t>
  </si>
  <si>
    <t>each</t>
  </si>
  <si>
    <t xml:space="preserve"> </t>
  </si>
  <si>
    <t>The Annums, Bowes</t>
  </si>
  <si>
    <t>Back Lane, Bowes</t>
  </si>
  <si>
    <t>Land at Cemetery donated by Bishop of Ripon estate</t>
  </si>
  <si>
    <t>Land at Playground donated by former Teesdale DC</t>
  </si>
  <si>
    <t>Clint Lane Bench including steps and installation</t>
  </si>
  <si>
    <t>Cemetery diamond  jubilee bench and installation</t>
  </si>
  <si>
    <t>Draft copy Bowes Parish Council Asset Register  GH Jan 08</t>
  </si>
  <si>
    <t>previously valued at estimate of current value</t>
  </si>
  <si>
    <t>Description</t>
  </si>
  <si>
    <t>Approx value</t>
  </si>
  <si>
    <t>Date acquired</t>
  </si>
  <si>
    <t>Value new</t>
  </si>
  <si>
    <t>Life Yrs</t>
  </si>
  <si>
    <t>see below</t>
  </si>
  <si>
    <t>unknown</t>
  </si>
  <si>
    <t>donated</t>
  </si>
  <si>
    <t>Parish seats</t>
  </si>
  <si>
    <t>average est value</t>
  </si>
  <si>
    <t>will be de-min when bought</t>
  </si>
  <si>
    <t>? Allotment walls/gates</t>
  </si>
  <si>
    <t>demolished 2020</t>
  </si>
  <si>
    <t>Various parcels of land</t>
  </si>
  <si>
    <t>sold 23/24 and only remaing land donated</t>
  </si>
  <si>
    <t>Cemetery gates and pillars</t>
  </si>
  <si>
    <t>Value at 31/3/24 on 23/24 AGAR Box 9</t>
  </si>
  <si>
    <t>Revised following asset review by new clerk and new policy in financial regulations November 2024</t>
  </si>
  <si>
    <t>revalued at purchase price</t>
  </si>
  <si>
    <t>purchase price exc VAT</t>
  </si>
  <si>
    <t>purchase year</t>
  </si>
  <si>
    <t>Playground reconciliation</t>
  </si>
  <si>
    <t>Invoices</t>
  </si>
  <si>
    <t>gross</t>
  </si>
  <si>
    <t>vat</t>
  </si>
  <si>
    <t>net</t>
  </si>
  <si>
    <t>Toddler Multi Play Unit - Little Hamlets Brill</t>
  </si>
  <si>
    <t>Invoice 3926</t>
  </si>
  <si>
    <t>Pony See Saw</t>
  </si>
  <si>
    <t>repaired but not replaced 18/19</t>
  </si>
  <si>
    <t>Invoice 4154</t>
  </si>
  <si>
    <t>Cradle Toddler Swing</t>
  </si>
  <si>
    <t>only replaced seat not frame 24/25</t>
  </si>
  <si>
    <t>Invoice 4237</t>
  </si>
  <si>
    <t>Flat Junior Swing</t>
  </si>
  <si>
    <t>Invoice 3735</t>
  </si>
  <si>
    <t>Loud Speaker Talk Tubes</t>
  </si>
  <si>
    <t>less de-minimus assets</t>
  </si>
  <si>
    <t>Adventure Trail (Log walk and rocking logs)</t>
  </si>
  <si>
    <t>Playground infrastructure</t>
  </si>
  <si>
    <t>bin</t>
  </si>
  <si>
    <t>Surfacing</t>
  </si>
  <si>
    <t>access</t>
  </si>
  <si>
    <t>Fencing</t>
  </si>
  <si>
    <t>Gate</t>
  </si>
  <si>
    <t>asset register</t>
  </si>
  <si>
    <t>Storage Container</t>
  </si>
  <si>
    <t>equipment</t>
  </si>
  <si>
    <t>Playground installation</t>
  </si>
  <si>
    <t>infrastructure</t>
  </si>
  <si>
    <t>Delivery and installation of timber (discounted)</t>
  </si>
  <si>
    <t>installation</t>
  </si>
  <si>
    <t>Removal of old equipment</t>
  </si>
  <si>
    <t>ROSPA inspection upon completion</t>
  </si>
  <si>
    <t>difference roundings</t>
  </si>
  <si>
    <t>Other delivery and installation</t>
  </si>
  <si>
    <t>Relocation of log walk</t>
  </si>
  <si>
    <t>Clerk's Laptop</t>
  </si>
  <si>
    <t>Cemetery Bench</t>
  </si>
  <si>
    <t>Donated Assets</t>
  </si>
  <si>
    <t>RESTATED TOTAL</t>
  </si>
  <si>
    <t>Broken down on next tab</t>
  </si>
  <si>
    <t>The Street, Bowes</t>
  </si>
  <si>
    <t>Clint Lane, Bowes</t>
  </si>
  <si>
    <t>33, Milbank Court, DL3 9PF</t>
  </si>
  <si>
    <t>Address</t>
  </si>
  <si>
    <t>Bench at playground donated in 2023/24</t>
  </si>
  <si>
    <t>Small bench at cemetery</t>
  </si>
  <si>
    <t>New bench at playground donated in 23/24</t>
  </si>
  <si>
    <t>Other old benches 2006/07 or earlier</t>
  </si>
  <si>
    <t>bench</t>
  </si>
  <si>
    <t>Playground bench purchased with equipment in 2006/07</t>
  </si>
  <si>
    <t>no greater than £236 known cost of playground bench in 2006/07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</si>
</sst>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sz val="10"/>
      <name val="Arial"/>
      <family val="2"/>
    </font>
    <font>
      <u val="singleAccounting"/>
      <sz val="11"/>
      <color theme="1"/>
      <name val="Aptos Narrow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3" fillId="0" borderId="0" xfId="0" applyFont="1"/>
    <xf numFmtId="164" fontId="0" fillId="0" borderId="0" xfId="0" applyNumberFormat="1"/>
    <xf numFmtId="164" fontId="2" fillId="0" borderId="0" xfId="0" applyNumberFormat="1" applyFont="1"/>
    <xf numFmtId="0" fontId="4" fillId="2" borderId="0" xfId="0" applyFont="1" applyFill="1"/>
    <xf numFmtId="3" fontId="0" fillId="0" borderId="0" xfId="0" applyNumberFormat="1"/>
    <xf numFmtId="0" fontId="0" fillId="0" borderId="0" xfId="0" applyAlignment="1">
      <alignment horizontal="center"/>
    </xf>
    <xf numFmtId="6" fontId="0" fillId="0" borderId="0" xfId="0" applyNumberFormat="1" applyAlignment="1">
      <alignment horizontal="center"/>
    </xf>
    <xf numFmtId="3" fontId="2" fillId="0" borderId="0" xfId="0" applyNumberFormat="1" applyFont="1"/>
    <xf numFmtId="0" fontId="2" fillId="3" borderId="0" xfId="0" applyFont="1" applyFill="1"/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3" fillId="4" borderId="0" xfId="0" applyFont="1" applyFill="1"/>
    <xf numFmtId="0" fontId="0" fillId="4" borderId="0" xfId="0" applyFill="1"/>
    <xf numFmtId="43" fontId="3" fillId="0" borderId="0" xfId="1" applyFont="1"/>
    <xf numFmtId="43" fontId="0" fillId="0" borderId="0" xfId="1" applyFont="1"/>
    <xf numFmtId="1" fontId="0" fillId="4" borderId="0" xfId="0" applyNumberFormat="1" applyFill="1"/>
    <xf numFmtId="16" fontId="0" fillId="0" borderId="0" xfId="0" applyNumberFormat="1"/>
    <xf numFmtId="43" fontId="5" fillId="0" borderId="0" xfId="1" applyFont="1"/>
    <xf numFmtId="0" fontId="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AAFF1-1687-4C7D-A919-17A07608D446}">
  <dimension ref="A1:H21"/>
  <sheetViews>
    <sheetView tabSelected="1" workbookViewId="0">
      <selection activeCell="D16" sqref="D16"/>
    </sheetView>
  </sheetViews>
  <sheetFormatPr defaultRowHeight="14.5" x14ac:dyDescent="0.35"/>
  <cols>
    <col min="1" max="1" width="43.54296875" customWidth="1"/>
    <col min="2" max="2" width="13.26953125" customWidth="1"/>
    <col min="3" max="3" width="13.453125" customWidth="1"/>
    <col min="4" max="4" width="26.7265625" customWidth="1"/>
    <col min="5" max="5" width="18" customWidth="1"/>
    <col min="6" max="6" width="24.26953125" customWidth="1"/>
    <col min="7" max="7" width="23.54296875" customWidth="1"/>
  </cols>
  <sheetData>
    <row r="1" spans="1:7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116</v>
      </c>
    </row>
    <row r="2" spans="1:7" x14ac:dyDescent="0.35">
      <c r="A2" s="3" t="s">
        <v>9</v>
      </c>
      <c r="D2" t="s">
        <v>11</v>
      </c>
    </row>
    <row r="3" spans="1:7" x14ac:dyDescent="0.35">
      <c r="A3" t="s">
        <v>6</v>
      </c>
      <c r="B3" s="2">
        <v>7990</v>
      </c>
      <c r="C3" t="s">
        <v>10</v>
      </c>
      <c r="D3">
        <v>0</v>
      </c>
      <c r="E3">
        <v>0</v>
      </c>
      <c r="F3" s="4">
        <f>+B3+D3-E3</f>
        <v>7990</v>
      </c>
      <c r="G3" t="s">
        <v>112</v>
      </c>
    </row>
    <row r="4" spans="1:7" x14ac:dyDescent="0.35">
      <c r="A4" t="s">
        <v>7</v>
      </c>
      <c r="B4" s="2">
        <v>12744</v>
      </c>
      <c r="C4" t="s">
        <v>10</v>
      </c>
      <c r="D4">
        <v>0</v>
      </c>
      <c r="E4">
        <v>0</v>
      </c>
      <c r="F4" s="4">
        <f t="shared" ref="F4:F10" si="0">+B4+D4-E4</f>
        <v>12744</v>
      </c>
      <c r="G4" t="s">
        <v>112</v>
      </c>
    </row>
    <row r="5" spans="1:7" x14ac:dyDescent="0.35">
      <c r="A5" t="s">
        <v>8</v>
      </c>
      <c r="B5" s="2">
        <v>3967</v>
      </c>
      <c r="C5" t="s">
        <v>10</v>
      </c>
      <c r="D5">
        <v>0</v>
      </c>
      <c r="E5">
        <v>0</v>
      </c>
      <c r="F5" s="4">
        <f t="shared" si="0"/>
        <v>3967</v>
      </c>
      <c r="G5" t="s">
        <v>112</v>
      </c>
    </row>
    <row r="6" spans="1:7" x14ac:dyDescent="0.35">
      <c r="A6" t="s">
        <v>48</v>
      </c>
      <c r="B6" s="2">
        <v>560</v>
      </c>
      <c r="C6" t="s">
        <v>12</v>
      </c>
      <c r="D6">
        <v>0</v>
      </c>
      <c r="E6">
        <v>0</v>
      </c>
      <c r="F6" s="4">
        <f t="shared" si="0"/>
        <v>560</v>
      </c>
      <c r="G6" t="s">
        <v>44</v>
      </c>
    </row>
    <row r="7" spans="1:7" x14ac:dyDescent="0.35">
      <c r="A7" t="s">
        <v>13</v>
      </c>
      <c r="B7" s="2">
        <v>370</v>
      </c>
      <c r="C7" t="s">
        <v>12</v>
      </c>
      <c r="D7">
        <v>0</v>
      </c>
      <c r="E7">
        <v>0</v>
      </c>
      <c r="F7" s="4">
        <f t="shared" si="0"/>
        <v>370</v>
      </c>
      <c r="G7" t="s">
        <v>113</v>
      </c>
    </row>
    <row r="8" spans="1:7" x14ac:dyDescent="0.35">
      <c r="A8" t="s">
        <v>14</v>
      </c>
      <c r="B8" s="2">
        <v>560</v>
      </c>
      <c r="C8" t="s">
        <v>15</v>
      </c>
      <c r="D8">
        <v>0</v>
      </c>
      <c r="E8">
        <v>0</v>
      </c>
      <c r="F8" s="4">
        <f t="shared" si="0"/>
        <v>560</v>
      </c>
      <c r="G8" t="s">
        <v>114</v>
      </c>
    </row>
    <row r="9" spans="1:7" x14ac:dyDescent="0.35">
      <c r="A9" t="s">
        <v>16</v>
      </c>
      <c r="B9" s="2">
        <v>333</v>
      </c>
      <c r="C9" t="s">
        <v>17</v>
      </c>
      <c r="D9">
        <v>0</v>
      </c>
      <c r="E9">
        <v>0</v>
      </c>
      <c r="F9" s="4">
        <f t="shared" si="0"/>
        <v>333</v>
      </c>
      <c r="G9" t="s">
        <v>115</v>
      </c>
    </row>
    <row r="10" spans="1:7" x14ac:dyDescent="0.35">
      <c r="A10" t="s">
        <v>47</v>
      </c>
      <c r="B10" s="2">
        <v>670</v>
      </c>
      <c r="C10" t="s">
        <v>18</v>
      </c>
      <c r="D10">
        <v>0</v>
      </c>
      <c r="E10">
        <v>0</v>
      </c>
      <c r="F10" s="4">
        <f t="shared" si="0"/>
        <v>670</v>
      </c>
      <c r="G10" t="s">
        <v>114</v>
      </c>
    </row>
    <row r="11" spans="1:7" x14ac:dyDescent="0.35">
      <c r="A11" s="3" t="s">
        <v>20</v>
      </c>
      <c r="B11" s="2"/>
    </row>
    <row r="12" spans="1:7" x14ac:dyDescent="0.35">
      <c r="A12" t="s">
        <v>46</v>
      </c>
      <c r="B12" s="2">
        <v>1</v>
      </c>
      <c r="C12" t="s">
        <v>27</v>
      </c>
      <c r="D12">
        <v>0</v>
      </c>
      <c r="E12">
        <v>0</v>
      </c>
      <c r="F12" s="4">
        <f t="shared" ref="F12:F19" si="1">+B12+D12-E12</f>
        <v>1</v>
      </c>
      <c r="G12" t="s">
        <v>43</v>
      </c>
    </row>
    <row r="13" spans="1:7" x14ac:dyDescent="0.35">
      <c r="A13" t="s">
        <v>45</v>
      </c>
      <c r="B13" s="2">
        <v>1</v>
      </c>
      <c r="C13" t="s">
        <v>27</v>
      </c>
      <c r="D13">
        <v>0</v>
      </c>
      <c r="E13">
        <v>0</v>
      </c>
      <c r="F13" s="4">
        <f t="shared" si="1"/>
        <v>1</v>
      </c>
      <c r="G13" t="s">
        <v>44</v>
      </c>
    </row>
    <row r="14" spans="1:7" x14ac:dyDescent="0.35">
      <c r="A14" t="s">
        <v>118</v>
      </c>
      <c r="B14" s="2">
        <v>1</v>
      </c>
      <c r="C14" t="s">
        <v>27</v>
      </c>
      <c r="D14">
        <v>0</v>
      </c>
      <c r="E14">
        <v>0</v>
      </c>
      <c r="F14" s="4">
        <f t="shared" si="1"/>
        <v>1</v>
      </c>
      <c r="G14" t="s">
        <v>44</v>
      </c>
    </row>
    <row r="15" spans="1:7" x14ac:dyDescent="0.35">
      <c r="A15" t="s">
        <v>117</v>
      </c>
      <c r="B15" s="2">
        <v>1</v>
      </c>
      <c r="C15" t="s">
        <v>27</v>
      </c>
      <c r="D15">
        <v>0</v>
      </c>
      <c r="E15">
        <v>0</v>
      </c>
      <c r="F15" s="4">
        <f t="shared" si="1"/>
        <v>1</v>
      </c>
      <c r="G15" t="s">
        <v>43</v>
      </c>
    </row>
    <row r="16" spans="1:7" x14ac:dyDescent="0.35">
      <c r="A16" t="s">
        <v>23</v>
      </c>
      <c r="B16" s="4">
        <v>0</v>
      </c>
      <c r="C16" t="s">
        <v>27</v>
      </c>
      <c r="D16">
        <v>2</v>
      </c>
      <c r="E16">
        <v>0</v>
      </c>
      <c r="F16" s="4">
        <f t="shared" si="1"/>
        <v>2</v>
      </c>
      <c r="G16" t="s">
        <v>114</v>
      </c>
    </row>
    <row r="17" spans="1:8" x14ac:dyDescent="0.35">
      <c r="A17" t="s">
        <v>24</v>
      </c>
      <c r="B17" s="2">
        <v>1</v>
      </c>
      <c r="C17" t="s">
        <v>27</v>
      </c>
      <c r="D17">
        <v>0</v>
      </c>
      <c r="E17">
        <v>0</v>
      </c>
      <c r="F17" s="4">
        <f t="shared" si="1"/>
        <v>1</v>
      </c>
      <c r="G17" t="s">
        <v>44</v>
      </c>
      <c r="H17" t="s">
        <v>42</v>
      </c>
    </row>
    <row r="18" spans="1:8" x14ac:dyDescent="0.35">
      <c r="A18" t="s">
        <v>25</v>
      </c>
      <c r="B18" s="2">
        <v>1</v>
      </c>
      <c r="C18" t="s">
        <v>27</v>
      </c>
      <c r="D18">
        <v>0</v>
      </c>
      <c r="E18">
        <v>0</v>
      </c>
      <c r="F18" s="4">
        <f t="shared" si="1"/>
        <v>1</v>
      </c>
      <c r="G18" t="s">
        <v>114</v>
      </c>
    </row>
    <row r="19" spans="1:8" x14ac:dyDescent="0.35">
      <c r="A19" t="s">
        <v>26</v>
      </c>
      <c r="B19" s="2">
        <v>1</v>
      </c>
      <c r="C19" t="s">
        <v>27</v>
      </c>
      <c r="D19">
        <v>0</v>
      </c>
      <c r="E19">
        <v>0</v>
      </c>
      <c r="F19" s="4">
        <f t="shared" si="1"/>
        <v>1</v>
      </c>
      <c r="G19" t="s">
        <v>44</v>
      </c>
    </row>
    <row r="20" spans="1:8" x14ac:dyDescent="0.35">
      <c r="A20" s="1" t="s">
        <v>28</v>
      </c>
      <c r="B20" s="5">
        <f>SUM(B3:B19)</f>
        <v>27201</v>
      </c>
    </row>
    <row r="21" spans="1:8" x14ac:dyDescent="0.35">
      <c r="A21" s="1" t="s">
        <v>5</v>
      </c>
      <c r="B21" s="1"/>
      <c r="C21" s="1"/>
      <c r="D21" s="1"/>
      <c r="E21" s="1"/>
      <c r="F21" s="5">
        <f>SUM(F3:F19)</f>
        <v>27203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A943C-273F-4948-8B90-49022E71B5DE}">
  <dimension ref="A1:K50"/>
  <sheetViews>
    <sheetView topLeftCell="A13" workbookViewId="0">
      <selection activeCell="F30" sqref="F30"/>
    </sheetView>
  </sheetViews>
  <sheetFormatPr defaultRowHeight="14.5" x14ac:dyDescent="0.35"/>
  <cols>
    <col min="1" max="1" width="42.453125" customWidth="1"/>
    <col min="2" max="2" width="21.7265625" customWidth="1"/>
    <col min="3" max="3" width="17.90625" customWidth="1"/>
    <col min="4" max="4" width="13.453125" customWidth="1"/>
    <col min="5" max="5" width="13" customWidth="1"/>
    <col min="8" max="8" width="12.453125" customWidth="1"/>
  </cols>
  <sheetData>
    <row r="1" spans="1:10" x14ac:dyDescent="0.35">
      <c r="A1" s="6" t="s">
        <v>49</v>
      </c>
      <c r="B1" s="6"/>
      <c r="C1" s="6"/>
      <c r="D1" s="6"/>
      <c r="E1" s="6"/>
      <c r="F1" s="6"/>
    </row>
    <row r="3" spans="1:10" x14ac:dyDescent="0.35">
      <c r="D3" t="s">
        <v>50</v>
      </c>
    </row>
    <row r="4" spans="1:10" x14ac:dyDescent="0.35">
      <c r="A4" s="6" t="s">
        <v>51</v>
      </c>
      <c r="B4" s="6" t="s">
        <v>52</v>
      </c>
      <c r="C4" s="6"/>
      <c r="D4" s="6" t="s">
        <v>53</v>
      </c>
      <c r="E4" s="6" t="s">
        <v>54</v>
      </c>
      <c r="F4" s="6" t="s">
        <v>55</v>
      </c>
    </row>
    <row r="5" spans="1:10" x14ac:dyDescent="0.35">
      <c r="A5" t="s">
        <v>6</v>
      </c>
      <c r="B5" s="7">
        <v>11702</v>
      </c>
      <c r="C5" s="7"/>
      <c r="D5" s="8">
        <v>2007</v>
      </c>
      <c r="E5" s="9">
        <v>11702</v>
      </c>
      <c r="F5" s="8">
        <v>10</v>
      </c>
      <c r="G5" t="s">
        <v>56</v>
      </c>
    </row>
    <row r="6" spans="1:10" x14ac:dyDescent="0.35">
      <c r="A6" t="s">
        <v>24</v>
      </c>
      <c r="B6">
        <v>1</v>
      </c>
      <c r="D6" s="8" t="s">
        <v>57</v>
      </c>
      <c r="E6" s="8"/>
      <c r="F6" s="8"/>
      <c r="G6" t="s">
        <v>58</v>
      </c>
    </row>
    <row r="7" spans="1:10" x14ac:dyDescent="0.35">
      <c r="A7" t="s">
        <v>59</v>
      </c>
      <c r="B7" s="7">
        <v>2700</v>
      </c>
      <c r="C7" s="7"/>
      <c r="D7" s="8"/>
      <c r="E7" s="8">
        <v>2700</v>
      </c>
      <c r="F7" s="8"/>
      <c r="G7" t="s">
        <v>60</v>
      </c>
      <c r="I7">
        <f>+B7/7</f>
        <v>385.71428571428572</v>
      </c>
      <c r="J7" t="s">
        <v>61</v>
      </c>
    </row>
    <row r="8" spans="1:10" x14ac:dyDescent="0.35">
      <c r="A8" t="s">
        <v>62</v>
      </c>
      <c r="B8">
        <v>1</v>
      </c>
      <c r="D8" s="8"/>
      <c r="E8" s="8"/>
      <c r="F8" s="8"/>
      <c r="G8" t="s">
        <v>58</v>
      </c>
    </row>
    <row r="9" spans="1:10" x14ac:dyDescent="0.35">
      <c r="A9" t="s">
        <v>34</v>
      </c>
      <c r="B9">
        <v>900</v>
      </c>
      <c r="D9" s="8" t="s">
        <v>57</v>
      </c>
      <c r="E9" s="9">
        <v>900</v>
      </c>
      <c r="F9" s="8"/>
      <c r="G9" t="s">
        <v>63</v>
      </c>
    </row>
    <row r="10" spans="1:10" x14ac:dyDescent="0.35">
      <c r="D10" s="8"/>
      <c r="E10" s="8"/>
      <c r="F10" s="8"/>
    </row>
    <row r="11" spans="1:10" x14ac:dyDescent="0.35">
      <c r="A11" t="s">
        <v>64</v>
      </c>
      <c r="B11">
        <v>4000</v>
      </c>
      <c r="D11" s="8"/>
      <c r="E11" s="8">
        <v>4000</v>
      </c>
      <c r="F11" s="8"/>
      <c r="G11" t="s">
        <v>65</v>
      </c>
    </row>
    <row r="12" spans="1:10" x14ac:dyDescent="0.35">
      <c r="D12" s="8"/>
      <c r="E12" s="8"/>
      <c r="F12" s="8"/>
    </row>
    <row r="13" spans="1:10" x14ac:dyDescent="0.35">
      <c r="A13" t="s">
        <v>66</v>
      </c>
      <c r="B13">
        <v>1</v>
      </c>
      <c r="D13" s="8"/>
      <c r="E13" s="8"/>
      <c r="F13" s="8"/>
      <c r="G13" t="s">
        <v>58</v>
      </c>
    </row>
    <row r="14" spans="1:10" x14ac:dyDescent="0.35">
      <c r="A14" t="s">
        <v>67</v>
      </c>
      <c r="B14" s="10">
        <f>SUM(B5:B13)</f>
        <v>19305</v>
      </c>
      <c r="D14" s="8"/>
      <c r="E14" s="8"/>
      <c r="F14" s="8"/>
    </row>
    <row r="15" spans="1:10" x14ac:dyDescent="0.35">
      <c r="D15" s="8"/>
      <c r="E15" s="8"/>
      <c r="F15" s="8"/>
    </row>
    <row r="16" spans="1:10" x14ac:dyDescent="0.35">
      <c r="A16" s="11" t="s">
        <v>68</v>
      </c>
      <c r="B16" s="11"/>
      <c r="C16" s="11"/>
      <c r="D16" s="12" t="s">
        <v>69</v>
      </c>
      <c r="E16" s="8"/>
      <c r="F16" s="8"/>
    </row>
    <row r="17" spans="1:11" x14ac:dyDescent="0.35">
      <c r="B17" s="3" t="s">
        <v>70</v>
      </c>
      <c r="C17" s="3"/>
      <c r="D17" s="13" t="s">
        <v>71</v>
      </c>
      <c r="E17" s="8"/>
      <c r="F17" s="8"/>
      <c r="H17" s="14" t="s">
        <v>72</v>
      </c>
      <c r="I17" s="15"/>
      <c r="J17" s="15"/>
      <c r="K17" s="15"/>
    </row>
    <row r="18" spans="1:11" x14ac:dyDescent="0.35">
      <c r="A18" s="3" t="s">
        <v>6</v>
      </c>
      <c r="B18" s="16"/>
      <c r="C18" s="17">
        <f>SUM(B19:B24)</f>
        <v>7990</v>
      </c>
      <c r="D18" s="13"/>
      <c r="E18" s="8"/>
      <c r="F18" s="8"/>
      <c r="H18" s="14" t="s">
        <v>73</v>
      </c>
      <c r="I18" s="15" t="s">
        <v>74</v>
      </c>
      <c r="J18" s="15" t="s">
        <v>75</v>
      </c>
      <c r="K18" s="15" t="s">
        <v>76</v>
      </c>
    </row>
    <row r="19" spans="1:11" x14ac:dyDescent="0.35">
      <c r="A19" t="s">
        <v>77</v>
      </c>
      <c r="B19" s="17">
        <v>3663</v>
      </c>
      <c r="C19" s="17"/>
      <c r="D19" s="8" t="s">
        <v>10</v>
      </c>
      <c r="E19" s="8"/>
      <c r="F19" s="8"/>
      <c r="H19" s="15" t="s">
        <v>78</v>
      </c>
      <c r="I19" s="18">
        <v>8435.32</v>
      </c>
      <c r="J19" s="18">
        <v>1256.32</v>
      </c>
      <c r="K19" s="18">
        <f>+I19-J19</f>
        <v>7179</v>
      </c>
    </row>
    <row r="20" spans="1:11" x14ac:dyDescent="0.35">
      <c r="A20" t="s">
        <v>79</v>
      </c>
      <c r="B20" s="17">
        <v>1110</v>
      </c>
      <c r="C20" s="17"/>
      <c r="D20" s="8" t="s">
        <v>10</v>
      </c>
      <c r="E20" s="12" t="s">
        <v>80</v>
      </c>
      <c r="F20" s="8"/>
      <c r="H20" s="15" t="s">
        <v>81</v>
      </c>
      <c r="I20" s="18">
        <v>5962.02</v>
      </c>
      <c r="J20" s="18">
        <v>887.96</v>
      </c>
      <c r="K20" s="18">
        <f t="shared" ref="K20:K22" si="0">+I20-J20</f>
        <v>5074.0600000000004</v>
      </c>
    </row>
    <row r="21" spans="1:11" x14ac:dyDescent="0.35">
      <c r="A21" t="s">
        <v>82</v>
      </c>
      <c r="B21" s="17">
        <v>962</v>
      </c>
      <c r="C21" s="17"/>
      <c r="D21" s="8" t="s">
        <v>10</v>
      </c>
      <c r="E21" s="12" t="s">
        <v>83</v>
      </c>
      <c r="F21" s="8"/>
      <c r="H21" s="15" t="s">
        <v>84</v>
      </c>
      <c r="I21" s="18">
        <v>528.75</v>
      </c>
      <c r="J21" s="18">
        <v>78.75</v>
      </c>
      <c r="K21" s="18">
        <f t="shared" si="0"/>
        <v>450</v>
      </c>
    </row>
    <row r="22" spans="1:11" x14ac:dyDescent="0.35">
      <c r="A22" t="s">
        <v>85</v>
      </c>
      <c r="B22" s="17">
        <v>841</v>
      </c>
      <c r="C22" s="17"/>
      <c r="D22" s="8" t="s">
        <v>10</v>
      </c>
      <c r="E22" s="12" t="s">
        <v>83</v>
      </c>
      <c r="F22" s="8"/>
      <c r="H22" s="15" t="s">
        <v>86</v>
      </c>
      <c r="I22" s="18">
        <v>14926.03</v>
      </c>
      <c r="J22" s="18">
        <v>2223.0300000000002</v>
      </c>
      <c r="K22" s="18">
        <f t="shared" si="0"/>
        <v>12703</v>
      </c>
    </row>
    <row r="23" spans="1:11" x14ac:dyDescent="0.35">
      <c r="A23" t="s">
        <v>87</v>
      </c>
      <c r="B23" s="17">
        <v>815</v>
      </c>
      <c r="C23" s="17"/>
      <c r="D23" s="8" t="s">
        <v>10</v>
      </c>
      <c r="E23" s="8"/>
      <c r="F23" s="8"/>
      <c r="H23" s="15" t="s">
        <v>88</v>
      </c>
      <c r="I23" s="15"/>
      <c r="J23" s="15"/>
      <c r="K23" s="15"/>
    </row>
    <row r="24" spans="1:11" x14ac:dyDescent="0.35">
      <c r="A24" t="s">
        <v>89</v>
      </c>
      <c r="B24" s="17">
        <f>514+85</f>
        <v>599</v>
      </c>
      <c r="C24" s="17"/>
      <c r="D24" s="8" t="s">
        <v>10</v>
      </c>
      <c r="H24" s="15" t="s">
        <v>121</v>
      </c>
      <c r="I24" s="15"/>
      <c r="J24" s="15"/>
      <c r="K24" s="18">
        <v>-236</v>
      </c>
    </row>
    <row r="25" spans="1:11" x14ac:dyDescent="0.35">
      <c r="A25" s="3" t="s">
        <v>90</v>
      </c>
      <c r="B25" s="17"/>
      <c r="C25" s="17">
        <f>SUM(B26:B29)</f>
        <v>12744</v>
      </c>
      <c r="D25" s="8" t="s">
        <v>10</v>
      </c>
      <c r="H25" s="15" t="s">
        <v>91</v>
      </c>
      <c r="I25" s="15"/>
      <c r="J25" s="15"/>
      <c r="K25" s="18">
        <v>-228</v>
      </c>
    </row>
    <row r="26" spans="1:11" x14ac:dyDescent="0.35">
      <c r="A26" t="s">
        <v>92</v>
      </c>
      <c r="B26" s="17">
        <f>2917+1497+1229+1039+756+552+96</f>
        <v>8086</v>
      </c>
      <c r="C26" s="17"/>
      <c r="D26" s="8" t="s">
        <v>10</v>
      </c>
      <c r="H26" s="15" t="s">
        <v>93</v>
      </c>
      <c r="I26" s="15"/>
      <c r="J26" s="15"/>
      <c r="K26" s="18">
        <v>-240</v>
      </c>
    </row>
    <row r="27" spans="1:11" x14ac:dyDescent="0.35">
      <c r="A27" t="s">
        <v>94</v>
      </c>
      <c r="B27" s="17">
        <v>2625</v>
      </c>
      <c r="C27" s="17"/>
      <c r="D27" s="8" t="s">
        <v>10</v>
      </c>
      <c r="H27" s="15"/>
      <c r="I27" s="15"/>
      <c r="J27" s="15"/>
      <c r="K27" s="18">
        <f>SUM(K19:K26)</f>
        <v>24702.06</v>
      </c>
    </row>
    <row r="28" spans="1:11" x14ac:dyDescent="0.35">
      <c r="A28" t="s">
        <v>95</v>
      </c>
      <c r="B28" s="17">
        <v>1733</v>
      </c>
      <c r="C28" s="17"/>
      <c r="D28" s="8" t="s">
        <v>10</v>
      </c>
      <c r="H28" s="14" t="s">
        <v>96</v>
      </c>
      <c r="I28" s="15"/>
      <c r="J28" s="15"/>
      <c r="K28" s="18"/>
    </row>
    <row r="29" spans="1:11" x14ac:dyDescent="0.35">
      <c r="A29" t="s">
        <v>97</v>
      </c>
      <c r="B29" s="17">
        <v>300</v>
      </c>
      <c r="C29" s="17"/>
      <c r="D29" s="8" t="s">
        <v>10</v>
      </c>
      <c r="H29" s="15" t="s">
        <v>98</v>
      </c>
      <c r="I29" s="15"/>
      <c r="J29" s="15"/>
      <c r="K29" s="18">
        <f>+C18</f>
        <v>7990</v>
      </c>
    </row>
    <row r="30" spans="1:11" ht="14" customHeight="1" x14ac:dyDescent="0.35">
      <c r="A30" s="3" t="s">
        <v>99</v>
      </c>
      <c r="B30" s="17"/>
      <c r="C30" s="17">
        <f>SUM(B31:B35)</f>
        <v>3967</v>
      </c>
      <c r="H30" s="15" t="s">
        <v>100</v>
      </c>
      <c r="I30" s="15"/>
      <c r="J30" s="15"/>
      <c r="K30" s="18">
        <f>+C25</f>
        <v>12744</v>
      </c>
    </row>
    <row r="31" spans="1:11" x14ac:dyDescent="0.35">
      <c r="A31" t="s">
        <v>101</v>
      </c>
      <c r="B31" s="17">
        <f>3682-2123</f>
        <v>1559</v>
      </c>
      <c r="C31" s="17"/>
      <c r="D31" s="8" t="s">
        <v>10</v>
      </c>
      <c r="H31" s="15" t="s">
        <v>102</v>
      </c>
      <c r="I31" s="15"/>
      <c r="J31" s="15"/>
      <c r="K31" s="18">
        <f>+C30</f>
        <v>3967</v>
      </c>
    </row>
    <row r="32" spans="1:11" x14ac:dyDescent="0.35">
      <c r="A32" t="s">
        <v>103</v>
      </c>
      <c r="B32" s="17">
        <v>1250</v>
      </c>
      <c r="C32" s="17"/>
      <c r="D32" s="8" t="s">
        <v>10</v>
      </c>
      <c r="H32" s="15"/>
      <c r="I32" s="15"/>
      <c r="J32" s="15"/>
      <c r="K32" s="18">
        <f>SUM(K29:K31)</f>
        <v>24701</v>
      </c>
    </row>
    <row r="33" spans="1:11" x14ac:dyDescent="0.35">
      <c r="A33" t="s">
        <v>104</v>
      </c>
      <c r="B33" s="17">
        <v>450</v>
      </c>
      <c r="C33" s="17"/>
      <c r="D33" s="8" t="s">
        <v>10</v>
      </c>
      <c r="H33" s="15" t="s">
        <v>105</v>
      </c>
      <c r="I33" s="15"/>
      <c r="J33" s="15"/>
      <c r="K33" s="18">
        <f>+K27-K32</f>
        <v>1.0600000000013097</v>
      </c>
    </row>
    <row r="34" spans="1:11" x14ac:dyDescent="0.35">
      <c r="A34" t="s">
        <v>106</v>
      </c>
      <c r="B34" s="17">
        <v>359</v>
      </c>
      <c r="C34" s="17"/>
      <c r="D34" s="8" t="s">
        <v>10</v>
      </c>
    </row>
    <row r="35" spans="1:11" x14ac:dyDescent="0.35">
      <c r="A35" t="s">
        <v>107</v>
      </c>
      <c r="B35" s="17">
        <v>349</v>
      </c>
      <c r="C35" s="17"/>
      <c r="D35" s="8" t="s">
        <v>10</v>
      </c>
    </row>
    <row r="36" spans="1:11" x14ac:dyDescent="0.35">
      <c r="A36" s="3" t="s">
        <v>108</v>
      </c>
      <c r="B36" s="17"/>
      <c r="C36" s="17">
        <v>332.5</v>
      </c>
      <c r="D36" s="8" t="s">
        <v>17</v>
      </c>
    </row>
    <row r="37" spans="1:11" x14ac:dyDescent="0.35">
      <c r="A37" s="3" t="s">
        <v>13</v>
      </c>
      <c r="B37" s="17"/>
      <c r="C37" s="17">
        <v>369.99</v>
      </c>
      <c r="D37" s="8" t="s">
        <v>12</v>
      </c>
    </row>
    <row r="38" spans="1:11" x14ac:dyDescent="0.35">
      <c r="A38" s="3" t="s">
        <v>19</v>
      </c>
      <c r="B38" s="17"/>
      <c r="C38" s="17">
        <f>340+330</f>
        <v>670</v>
      </c>
      <c r="D38" s="8" t="s">
        <v>18</v>
      </c>
      <c r="G38" s="19"/>
    </row>
    <row r="39" spans="1:11" x14ac:dyDescent="0.35">
      <c r="A39" s="3" t="s">
        <v>109</v>
      </c>
      <c r="B39" s="17"/>
      <c r="C39" s="17">
        <v>560</v>
      </c>
      <c r="D39" s="8" t="s">
        <v>12</v>
      </c>
    </row>
    <row r="40" spans="1:11" x14ac:dyDescent="0.35">
      <c r="A40" s="3" t="s">
        <v>14</v>
      </c>
      <c r="B40" s="17"/>
      <c r="C40" s="17">
        <v>560</v>
      </c>
      <c r="D40" s="8" t="s">
        <v>15</v>
      </c>
    </row>
    <row r="41" spans="1:11" x14ac:dyDescent="0.35">
      <c r="A41" s="3" t="s">
        <v>110</v>
      </c>
      <c r="B41" s="17"/>
      <c r="C41" s="17">
        <f>SUM(B42:B49)</f>
        <v>9</v>
      </c>
      <c r="D41" s="8"/>
    </row>
    <row r="42" spans="1:11" x14ac:dyDescent="0.35">
      <c r="A42" t="s">
        <v>21</v>
      </c>
      <c r="B42" s="17">
        <v>1</v>
      </c>
      <c r="C42" s="17"/>
      <c r="D42" s="8"/>
    </row>
    <row r="43" spans="1:11" x14ac:dyDescent="0.35">
      <c r="A43" t="s">
        <v>22</v>
      </c>
      <c r="B43" s="17">
        <v>1</v>
      </c>
      <c r="C43" s="17"/>
      <c r="D43" s="8"/>
    </row>
    <row r="44" spans="1:11" x14ac:dyDescent="0.35">
      <c r="A44" s="21" t="s">
        <v>118</v>
      </c>
      <c r="B44" s="17">
        <v>1</v>
      </c>
      <c r="C44" s="17"/>
      <c r="D44" s="8"/>
    </row>
    <row r="45" spans="1:11" x14ac:dyDescent="0.35">
      <c r="A45" s="21" t="s">
        <v>119</v>
      </c>
      <c r="B45" s="17">
        <v>1</v>
      </c>
      <c r="C45" s="17"/>
      <c r="D45" s="8"/>
    </row>
    <row r="46" spans="1:11" x14ac:dyDescent="0.35">
      <c r="A46" t="s">
        <v>23</v>
      </c>
      <c r="B46">
        <v>2</v>
      </c>
    </row>
    <row r="47" spans="1:11" x14ac:dyDescent="0.35">
      <c r="A47" t="s">
        <v>24</v>
      </c>
      <c r="B47" s="17">
        <v>1</v>
      </c>
    </row>
    <row r="48" spans="1:11" x14ac:dyDescent="0.35">
      <c r="A48" t="s">
        <v>25</v>
      </c>
      <c r="B48" s="17">
        <v>1</v>
      </c>
    </row>
    <row r="49" spans="1:3" x14ac:dyDescent="0.35">
      <c r="A49" t="s">
        <v>26</v>
      </c>
      <c r="B49" s="17">
        <v>1</v>
      </c>
    </row>
    <row r="50" spans="1:3" ht="16" x14ac:dyDescent="0.5">
      <c r="A50" s="3" t="s">
        <v>111</v>
      </c>
      <c r="C50" s="20">
        <f>SUM(C18:C46)</f>
        <v>27202.49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FC2D0-9245-4605-815C-89BB0156DC60}">
  <dimension ref="A1:M9"/>
  <sheetViews>
    <sheetView workbookViewId="0">
      <selection activeCell="A16" sqref="A16"/>
    </sheetView>
  </sheetViews>
  <sheetFormatPr defaultRowHeight="14.5" x14ac:dyDescent="0.35"/>
  <cols>
    <col min="1" max="1" width="49.1796875" customWidth="1"/>
  </cols>
  <sheetData>
    <row r="1" spans="1:13" x14ac:dyDescent="0.35">
      <c r="A1" s="1" t="s">
        <v>29</v>
      </c>
    </row>
    <row r="2" spans="1:13" x14ac:dyDescent="0.35">
      <c r="A2" t="s">
        <v>30</v>
      </c>
    </row>
    <row r="3" spans="1:13" x14ac:dyDescent="0.35">
      <c r="A3" t="s">
        <v>31</v>
      </c>
    </row>
    <row r="4" spans="1:13" x14ac:dyDescent="0.35">
      <c r="A4" t="s">
        <v>122</v>
      </c>
    </row>
    <row r="5" spans="1:13" x14ac:dyDescent="0.35">
      <c r="A5" t="s">
        <v>35</v>
      </c>
    </row>
    <row r="6" spans="1:13" x14ac:dyDescent="0.35">
      <c r="A6" s="1" t="s">
        <v>36</v>
      </c>
    </row>
    <row r="7" spans="1:13" x14ac:dyDescent="0.35">
      <c r="A7" t="s">
        <v>32</v>
      </c>
      <c r="B7" t="s">
        <v>37</v>
      </c>
      <c r="C7">
        <v>2700</v>
      </c>
      <c r="D7" t="s">
        <v>38</v>
      </c>
      <c r="F7">
        <f>+C7/8</f>
        <v>337.5</v>
      </c>
      <c r="G7" t="s">
        <v>39</v>
      </c>
      <c r="I7">
        <v>2008</v>
      </c>
      <c r="J7" t="s">
        <v>40</v>
      </c>
      <c r="L7">
        <v>156</v>
      </c>
      <c r="M7" t="s">
        <v>41</v>
      </c>
    </row>
    <row r="8" spans="1:13" x14ac:dyDescent="0.35">
      <c r="A8" t="s">
        <v>33</v>
      </c>
      <c r="C8">
        <v>590</v>
      </c>
      <c r="F8">
        <f>+C8/8</f>
        <v>73.75</v>
      </c>
    </row>
    <row r="9" spans="1:13" x14ac:dyDescent="0.35">
      <c r="A9" t="s">
        <v>120</v>
      </c>
      <c r="B9" t="s">
        <v>123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Fixed Assets</vt:lpstr>
      <vt:lpstr>Detailed Restatement Workings</vt:lpstr>
      <vt:lpstr>De-Minimus Assets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 Woodley</dc:creator>
  <cp:lastModifiedBy>Ross Woodley</cp:lastModifiedBy>
  <dcterms:created xsi:type="dcterms:W3CDTF">2025-04-22T12:01:50Z</dcterms:created>
  <dcterms:modified xsi:type="dcterms:W3CDTF">2025-05-14T12:15:50Z</dcterms:modified>
</cp:coreProperties>
</file>