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\Documents\East Sutton PC - Copy\FINANCE\2015-16\"/>
    </mc:Choice>
  </mc:AlternateContent>
  <bookViews>
    <workbookView xWindow="120" yWindow="108" windowWidth="23892" windowHeight="9228" activeTab="1"/>
  </bookViews>
  <sheets>
    <sheet name="Expenditure" sheetId="1" r:id="rId1"/>
    <sheet name="Income" sheetId="2" r:id="rId2"/>
    <sheet name="Bank Rec" sheetId="3" r:id="rId3"/>
    <sheet name="Perv V Budget" sheetId="4" r:id="rId4"/>
    <sheet name="P &amp; L" sheetId="5" r:id="rId5"/>
  </sheets>
  <calcPr calcId="152511"/>
</workbook>
</file>

<file path=xl/calcChain.xml><?xml version="1.0" encoding="utf-8"?>
<calcChain xmlns="http://schemas.openxmlformats.org/spreadsheetml/2006/main">
  <c r="D18" i="4" l="1"/>
  <c r="M60" i="1"/>
  <c r="D3" i="4"/>
  <c r="F60" i="1"/>
  <c r="D9" i="4"/>
  <c r="J60" i="1"/>
  <c r="I60" i="1"/>
  <c r="K60" i="1"/>
  <c r="D14" i="4"/>
  <c r="G60" i="1"/>
  <c r="D10" i="4"/>
  <c r="L60" i="1"/>
  <c r="D16" i="4"/>
  <c r="R60" i="1"/>
  <c r="D7" i="4"/>
  <c r="D20" i="4"/>
  <c r="S60" i="1"/>
  <c r="D21" i="4"/>
  <c r="N60" i="1"/>
  <c r="D22" i="4"/>
  <c r="D30" i="4"/>
  <c r="F64" i="1"/>
  <c r="D23" i="2"/>
  <c r="I23" i="2"/>
  <c r="G8" i="5"/>
  <c r="H23" i="2"/>
  <c r="G6" i="5"/>
  <c r="G7" i="5"/>
  <c r="G11" i="5"/>
  <c r="D25" i="2"/>
  <c r="E60" i="1"/>
  <c r="AA60" i="1"/>
  <c r="E64" i="1"/>
  <c r="F13" i="5"/>
  <c r="F19" i="5"/>
  <c r="F23" i="5"/>
  <c r="F26" i="5"/>
  <c r="F14" i="5"/>
  <c r="F15" i="5"/>
  <c r="F16" i="5"/>
  <c r="F17" i="5"/>
  <c r="F20" i="5"/>
  <c r="F22" i="5"/>
  <c r="F24" i="5"/>
  <c r="W60" i="1"/>
  <c r="F25" i="5"/>
  <c r="F27" i="5"/>
  <c r="F28" i="5"/>
  <c r="F29" i="5"/>
  <c r="F30" i="5"/>
  <c r="G31" i="5"/>
  <c r="D31" i="4"/>
  <c r="O60" i="1"/>
  <c r="P60" i="1"/>
  <c r="Q60" i="1"/>
  <c r="T60" i="1"/>
  <c r="U60" i="1"/>
  <c r="V60" i="1"/>
  <c r="H60" i="1"/>
  <c r="X60" i="1"/>
  <c r="Y60" i="1"/>
  <c r="Z60" i="1"/>
  <c r="E6" i="3"/>
  <c r="E23" i="2"/>
  <c r="F23" i="2"/>
  <c r="G23" i="2"/>
  <c r="J23" i="2"/>
  <c r="E4" i="3"/>
  <c r="E5" i="3"/>
  <c r="F48" i="5"/>
  <c r="F39" i="5"/>
  <c r="F41" i="5"/>
  <c r="A31" i="5"/>
  <c r="G33" i="5"/>
  <c r="F34" i="4"/>
  <c r="E14" i="3"/>
  <c r="E5" i="4"/>
  <c r="E8" i="4"/>
  <c r="E12" i="4"/>
  <c r="E13" i="4"/>
  <c r="E15" i="4"/>
  <c r="E16" i="4"/>
  <c r="E17" i="4"/>
  <c r="E23" i="4"/>
  <c r="E24" i="4"/>
  <c r="E26" i="4"/>
  <c r="E27" i="4"/>
  <c r="E28" i="4"/>
  <c r="B30" i="4"/>
  <c r="E9" i="4"/>
  <c r="E10" i="4"/>
  <c r="E22" i="4"/>
  <c r="E19" i="4"/>
  <c r="E25" i="4"/>
  <c r="E7" i="4"/>
  <c r="E21" i="4"/>
  <c r="E6" i="4"/>
  <c r="E20" i="4"/>
  <c r="E11" i="4"/>
  <c r="E18" i="4"/>
  <c r="E3" i="4"/>
  <c r="E14" i="4"/>
  <c r="E4" i="4"/>
  <c r="D32" i="4"/>
  <c r="E31" i="4"/>
  <c r="E30" i="4"/>
  <c r="A11" i="5"/>
  <c r="A33" i="5"/>
  <c r="E62" i="1"/>
  <c r="E7" i="3"/>
  <c r="G14" i="3"/>
</calcChain>
</file>

<file path=xl/sharedStrings.xml><?xml version="1.0" encoding="utf-8"?>
<sst xmlns="http://schemas.openxmlformats.org/spreadsheetml/2006/main" count="242" uniqueCount="149">
  <si>
    <t>Chq</t>
  </si>
  <si>
    <t xml:space="preserve"> room as</t>
  </si>
  <si>
    <t xml:space="preserve">Street </t>
  </si>
  <si>
    <t>Audit</t>
  </si>
  <si>
    <t xml:space="preserve">Notice </t>
  </si>
  <si>
    <t>War</t>
  </si>
  <si>
    <t>Play</t>
  </si>
  <si>
    <t>Open</t>
  </si>
  <si>
    <t>Filmer</t>
  </si>
  <si>
    <t>Date</t>
  </si>
  <si>
    <t>Payee</t>
  </si>
  <si>
    <t>Details</t>
  </si>
  <si>
    <t>No</t>
  </si>
  <si>
    <t>Amount</t>
  </si>
  <si>
    <t>Clerk</t>
  </si>
  <si>
    <t xml:space="preserve"> office</t>
  </si>
  <si>
    <t>H.Skinner</t>
  </si>
  <si>
    <t>Stationery</t>
  </si>
  <si>
    <t>Postage</t>
  </si>
  <si>
    <t>Copier</t>
  </si>
  <si>
    <t>Lighting</t>
  </si>
  <si>
    <t>Fee</t>
  </si>
  <si>
    <t>Board</t>
  </si>
  <si>
    <t>Memorial</t>
  </si>
  <si>
    <t>Area</t>
  </si>
  <si>
    <t>Ins</t>
  </si>
  <si>
    <t>Spaces</t>
  </si>
  <si>
    <t>Contra</t>
  </si>
  <si>
    <t>Rent</t>
  </si>
  <si>
    <t>Subs</t>
  </si>
  <si>
    <t>Phone</t>
  </si>
  <si>
    <t>Hall</t>
  </si>
  <si>
    <t>Donation</t>
  </si>
  <si>
    <t>VAT</t>
  </si>
  <si>
    <t>C/F</t>
  </si>
  <si>
    <t>Precept</t>
  </si>
  <si>
    <t>Bequest</t>
  </si>
  <si>
    <t>Grants</t>
  </si>
  <si>
    <t>Interest</t>
  </si>
  <si>
    <t>Add Income</t>
  </si>
  <si>
    <t>Less Expenditure</t>
  </si>
  <si>
    <t>Balance at Bank</t>
  </si>
  <si>
    <t>Less O/S Cheques</t>
  </si>
  <si>
    <t>Diff</t>
  </si>
  <si>
    <t xml:space="preserve">Prepared by </t>
  </si>
  <si>
    <t>J. Burnett</t>
  </si>
  <si>
    <t>date</t>
  </si>
  <si>
    <t>..................................</t>
  </si>
  <si>
    <t>Opening Balance 1/4/14</t>
  </si>
  <si>
    <t>KALC</t>
  </si>
  <si>
    <t>HMRC</t>
  </si>
  <si>
    <t>MBC</t>
  </si>
  <si>
    <t>EDF</t>
  </si>
  <si>
    <t>Street Lighting</t>
  </si>
  <si>
    <t>d/d</t>
  </si>
  <si>
    <t xml:space="preserve">Balance </t>
  </si>
  <si>
    <t xml:space="preserve">Proposed </t>
  </si>
  <si>
    <t xml:space="preserve">Exps </t>
  </si>
  <si>
    <t>Perf /</t>
  </si>
  <si>
    <t>PSS</t>
  </si>
  <si>
    <t>Budget</t>
  </si>
  <si>
    <t>Exps</t>
  </si>
  <si>
    <t>to date</t>
  </si>
  <si>
    <t>Received</t>
  </si>
  <si>
    <t>Street Cleaning</t>
  </si>
  <si>
    <t>Streetlighting power</t>
  </si>
  <si>
    <t>Street Lighting Reps</t>
  </si>
  <si>
    <t>Open Spaces</t>
  </si>
  <si>
    <t xml:space="preserve">Playground </t>
  </si>
  <si>
    <t>Contingency</t>
  </si>
  <si>
    <t>Clerks Salary</t>
  </si>
  <si>
    <t>Use of room as office</t>
  </si>
  <si>
    <t>Travelling</t>
  </si>
  <si>
    <t>SLCC sub</t>
  </si>
  <si>
    <t>Stationery / Postage /Copier</t>
  </si>
  <si>
    <t>KALC Courses</t>
  </si>
  <si>
    <t>Village Hall Hire</t>
  </si>
  <si>
    <t>Donations</t>
  </si>
  <si>
    <t>War Memorial</t>
  </si>
  <si>
    <t>Subscriptions</t>
  </si>
  <si>
    <t>Insurance</t>
  </si>
  <si>
    <t>Audit/Bank Costs</t>
  </si>
  <si>
    <t>Chairmans Allowance</t>
  </si>
  <si>
    <t>Notice Boards</t>
  </si>
  <si>
    <t>Contribution to laptop / copier</t>
  </si>
  <si>
    <t>JPG</t>
  </si>
  <si>
    <t>Neighbourhood Plan</t>
  </si>
  <si>
    <t>Section 137</t>
  </si>
  <si>
    <t>Nationwide</t>
  </si>
  <si>
    <t>Salary &amp; Exps</t>
  </si>
  <si>
    <t>Balance at Bank Statement No 30 01/04/2015</t>
  </si>
  <si>
    <t>Nationwide statement 11 31/3/15</t>
  </si>
  <si>
    <t>Training</t>
  </si>
  <si>
    <t>EAST SUTTON PARISH COUNCIL</t>
  </si>
  <si>
    <t>PROFIT AND LOSS ACCOUNT</t>
  </si>
  <si>
    <t>INCOME</t>
  </si>
  <si>
    <t>CONCURRENT FUNCTIONS</t>
  </si>
  <si>
    <t>PRECEPT</t>
  </si>
  <si>
    <t>INTEREST</t>
  </si>
  <si>
    <t>EXPENSES</t>
  </si>
  <si>
    <t>STREET LIGHTING POWER</t>
  </si>
  <si>
    <t>STREET CLEANING</t>
  </si>
  <si>
    <t>PLAYGROUNDS</t>
  </si>
  <si>
    <t>OPEN SPACES</t>
  </si>
  <si>
    <t>RENT</t>
  </si>
  <si>
    <t>CLERKS COSTS</t>
  </si>
  <si>
    <t>WAR MEMORIAL</t>
  </si>
  <si>
    <t>NOTICE BOARDS</t>
  </si>
  <si>
    <t>PHONE</t>
  </si>
  <si>
    <t>POSTAGE AND STATIONERY</t>
  </si>
  <si>
    <t>COPIER</t>
  </si>
  <si>
    <t>SUBS</t>
  </si>
  <si>
    <t>TRAINING</t>
  </si>
  <si>
    <t>DONATIONS</t>
  </si>
  <si>
    <t>INSURANCE</t>
  </si>
  <si>
    <t>AUDIT FEE</t>
  </si>
  <si>
    <t>FILMER HALL</t>
  </si>
  <si>
    <t>UNDERSPEND</t>
  </si>
  <si>
    <t>BANK RECONCILIATION</t>
  </si>
  <si>
    <t>2014/15</t>
  </si>
  <si>
    <t>JOINT PARISHES GROUP</t>
  </si>
  <si>
    <t>Co-op</t>
  </si>
  <si>
    <t>Membership</t>
  </si>
  <si>
    <t>Paye Month 1</t>
  </si>
  <si>
    <t>Edmed &amp; Sons</t>
  </si>
  <si>
    <t>Open Spaces &amp; Play area</t>
  </si>
  <si>
    <t>K.Funnel</t>
  </si>
  <si>
    <t>Internal Audit</t>
  </si>
  <si>
    <t>Salary &amp; exps</t>
  </si>
  <si>
    <t>Unity</t>
  </si>
  <si>
    <t>Paye Month 3</t>
  </si>
  <si>
    <t>Paye Month 4</t>
  </si>
  <si>
    <t>Came &amp; Co</t>
  </si>
  <si>
    <t>Opening Balance 1/4/15</t>
  </si>
  <si>
    <t>Paye Month 6</t>
  </si>
  <si>
    <t>Paye Month 7</t>
  </si>
  <si>
    <t>Paye month 8</t>
  </si>
  <si>
    <t>Transparency training</t>
  </si>
  <si>
    <t>RBL</t>
  </si>
  <si>
    <t>Wreath</t>
  </si>
  <si>
    <t>SVPC</t>
  </si>
  <si>
    <t>Room rent</t>
  </si>
  <si>
    <t>Paye Month 9</t>
  </si>
  <si>
    <t>T Harris</t>
  </si>
  <si>
    <t>Grass cutting</t>
  </si>
  <si>
    <t>Nationwide statement 20 1/1/16</t>
  </si>
  <si>
    <t>Balance at Bank Statement No 10 01/01/2016</t>
  </si>
  <si>
    <t>CANCELLED</t>
  </si>
  <si>
    <t>Paye month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</si>
</sst>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;@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1"/>
      <color indexed="8"/>
      <name val="Calisto MT"/>
      <family val="1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164" fontId="0" fillId="0" borderId="0" xfId="0" applyNumberFormat="1"/>
    <xf numFmtId="164" fontId="1" fillId="0" borderId="0" xfId="0" applyNumberFormat="1" applyFont="1"/>
    <xf numFmtId="2" fontId="0" fillId="0" borderId="0" xfId="0" applyNumberFormat="1"/>
    <xf numFmtId="0" fontId="0" fillId="0" borderId="0" xfId="0" applyBorder="1"/>
    <xf numFmtId="164" fontId="0" fillId="0" borderId="0" xfId="0" applyNumberFormat="1" applyBorder="1"/>
    <xf numFmtId="2" fontId="1" fillId="0" borderId="0" xfId="0" applyNumberFormat="1" applyFont="1"/>
    <xf numFmtId="2" fontId="0" fillId="0" borderId="3" xfId="0" applyNumberFormat="1" applyBorder="1"/>
    <xf numFmtId="2" fontId="0" fillId="0" borderId="4" xfId="0" applyNumberFormat="1" applyBorder="1"/>
    <xf numFmtId="2" fontId="5" fillId="0" borderId="0" xfId="0" applyNumberFormat="1" applyFont="1"/>
    <xf numFmtId="2" fontId="2" fillId="0" borderId="0" xfId="0" applyNumberFormat="1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0" borderId="13" xfId="0" applyFont="1" applyBorder="1"/>
    <xf numFmtId="0" fontId="6" fillId="0" borderId="13" xfId="0" applyFont="1" applyFill="1" applyBorder="1"/>
    <xf numFmtId="2" fontId="0" fillId="0" borderId="1" xfId="0" applyNumberForma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0" fillId="0" borderId="14" xfId="0" applyBorder="1"/>
    <xf numFmtId="2" fontId="7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2" fontId="4" fillId="0" borderId="15" xfId="0" applyNumberFormat="1" applyFont="1" applyBorder="1"/>
    <xf numFmtId="0" fontId="9" fillId="0" borderId="0" xfId="0" applyFont="1"/>
    <xf numFmtId="2" fontId="10" fillId="0" borderId="0" xfId="0" applyNumberFormat="1" applyFont="1"/>
    <xf numFmtId="2" fontId="0" fillId="0" borderId="0" xfId="0" applyNumberFormat="1" applyBorder="1"/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/>
    <xf numFmtId="2" fontId="3" fillId="0" borderId="0" xfId="0" applyNumberFormat="1" applyFont="1" applyFill="1" applyBorder="1"/>
    <xf numFmtId="164" fontId="7" fillId="0" borderId="0" xfId="0" applyNumberFormat="1" applyFont="1"/>
    <xf numFmtId="0" fontId="7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2" fontId="11" fillId="0" borderId="0" xfId="0" applyNumberFormat="1" applyFont="1"/>
    <xf numFmtId="49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zoomScaleNormal="100" workbookViewId="0">
      <pane ySplit="996" topLeftCell="A13" activePane="bottomLeft"/>
      <selection activeCell="L2" sqref="L2"/>
      <selection pane="bottomLeft" activeCell="E31" sqref="E31:E36"/>
    </sheetView>
  </sheetViews>
  <sheetFormatPr defaultRowHeight="14.4" x14ac:dyDescent="0.3"/>
  <cols>
    <col min="1" max="1" width="6.77734375" customWidth="1"/>
    <col min="2" max="2" width="14.109375" customWidth="1"/>
    <col min="3" max="3" width="19.109375" customWidth="1"/>
    <col min="4" max="4" width="7" customWidth="1"/>
  </cols>
  <sheetData>
    <row r="1" spans="1:27" x14ac:dyDescent="0.3">
      <c r="A1" s="1"/>
      <c r="B1" s="1"/>
      <c r="C1" s="2"/>
      <c r="D1" s="3" t="s">
        <v>0</v>
      </c>
      <c r="E1" s="2"/>
      <c r="F1" s="2"/>
      <c r="G1" s="2" t="s">
        <v>1</v>
      </c>
      <c r="H1" s="2"/>
      <c r="I1" s="2"/>
      <c r="J1" s="2"/>
      <c r="K1" s="2"/>
      <c r="L1" s="2"/>
      <c r="M1" s="3" t="s">
        <v>2</v>
      </c>
      <c r="N1" s="3" t="s">
        <v>3</v>
      </c>
      <c r="O1" s="3" t="s">
        <v>4</v>
      </c>
      <c r="P1" s="3" t="s">
        <v>5</v>
      </c>
      <c r="Q1" s="3"/>
      <c r="R1" s="3" t="s">
        <v>6</v>
      </c>
      <c r="S1" s="2"/>
      <c r="T1" s="3" t="s">
        <v>7</v>
      </c>
      <c r="U1" s="4"/>
      <c r="V1" s="3"/>
      <c r="W1" s="3"/>
      <c r="X1" s="2"/>
      <c r="Y1" s="3" t="s">
        <v>8</v>
      </c>
      <c r="Z1" s="2"/>
      <c r="AA1" s="2"/>
    </row>
    <row r="2" spans="1:27" x14ac:dyDescent="0.3">
      <c r="A2" s="1" t="s">
        <v>9</v>
      </c>
      <c r="B2" s="1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15</v>
      </c>
      <c r="H2" s="5" t="s">
        <v>16</v>
      </c>
      <c r="I2" s="5" t="s">
        <v>17</v>
      </c>
      <c r="J2" s="5" t="s">
        <v>18</v>
      </c>
      <c r="K2" s="5" t="s">
        <v>19</v>
      </c>
      <c r="L2" s="5" t="s">
        <v>92</v>
      </c>
      <c r="M2" s="5" t="s">
        <v>20</v>
      </c>
      <c r="N2" s="5" t="s">
        <v>21</v>
      </c>
      <c r="O2" s="5" t="s">
        <v>22</v>
      </c>
      <c r="P2" s="5" t="s">
        <v>23</v>
      </c>
      <c r="Q2" s="5" t="s">
        <v>85</v>
      </c>
      <c r="R2" s="5" t="s">
        <v>24</v>
      </c>
      <c r="S2" s="5" t="s">
        <v>25</v>
      </c>
      <c r="T2" s="5" t="s">
        <v>26</v>
      </c>
      <c r="U2" s="5" t="s">
        <v>27</v>
      </c>
      <c r="V2" s="5" t="s">
        <v>28</v>
      </c>
      <c r="W2" s="5" t="s">
        <v>29</v>
      </c>
      <c r="X2" s="5" t="s">
        <v>30</v>
      </c>
      <c r="Y2" s="5" t="s">
        <v>31</v>
      </c>
      <c r="Z2" s="5" t="s">
        <v>32</v>
      </c>
      <c r="AA2" s="5" t="s">
        <v>33</v>
      </c>
    </row>
    <row r="3" spans="1:27" x14ac:dyDescent="0.3">
      <c r="A3" s="10">
        <v>42116</v>
      </c>
      <c r="B3" s="1" t="s">
        <v>52</v>
      </c>
      <c r="C3" s="1" t="s">
        <v>53</v>
      </c>
      <c r="D3" s="47" t="s">
        <v>54</v>
      </c>
      <c r="E3" s="18">
        <v>41.84</v>
      </c>
      <c r="F3" s="14"/>
      <c r="G3" s="14"/>
      <c r="H3" s="14"/>
      <c r="I3" s="14"/>
      <c r="J3" s="14"/>
      <c r="K3" s="14"/>
      <c r="L3" s="14"/>
      <c r="M3" s="14">
        <v>39.85</v>
      </c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7">
        <v>1.99</v>
      </c>
    </row>
    <row r="4" spans="1:27" x14ac:dyDescent="0.3">
      <c r="A4" s="10">
        <v>42116</v>
      </c>
      <c r="B4" s="1" t="s">
        <v>49</v>
      </c>
      <c r="C4" s="1" t="s">
        <v>122</v>
      </c>
      <c r="D4" s="1">
        <v>100134</v>
      </c>
      <c r="E4" s="18">
        <v>146.13999999999999</v>
      </c>
      <c r="F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>
        <v>121.78</v>
      </c>
      <c r="X4" s="14"/>
      <c r="Y4" s="14"/>
      <c r="Z4" s="14"/>
      <c r="AA4" s="17">
        <v>24.36</v>
      </c>
    </row>
    <row r="5" spans="1:27" x14ac:dyDescent="0.3">
      <c r="A5" s="10"/>
      <c r="B5" s="1" t="s">
        <v>45</v>
      </c>
      <c r="C5" s="1" t="s">
        <v>89</v>
      </c>
      <c r="D5" s="1">
        <v>100135</v>
      </c>
      <c r="E5" s="18">
        <v>154.72999999999999</v>
      </c>
      <c r="F5" s="14">
        <v>137.4</v>
      </c>
      <c r="G5" s="14">
        <v>17.329999999999998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7"/>
    </row>
    <row r="6" spans="1:27" x14ac:dyDescent="0.3">
      <c r="A6" s="10"/>
      <c r="B6" s="1" t="s">
        <v>50</v>
      </c>
      <c r="C6" s="1" t="s">
        <v>123</v>
      </c>
      <c r="D6" s="1">
        <v>100136</v>
      </c>
      <c r="E6" s="18">
        <v>34.200000000000003</v>
      </c>
      <c r="F6" s="14">
        <v>34.200000000000003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7"/>
    </row>
    <row r="7" spans="1:27" x14ac:dyDescent="0.3">
      <c r="A7" s="10"/>
      <c r="B7" s="1" t="s">
        <v>124</v>
      </c>
      <c r="C7" s="1" t="s">
        <v>125</v>
      </c>
      <c r="D7" s="1">
        <v>100137</v>
      </c>
      <c r="E7" s="18">
        <v>234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>
        <v>234</v>
      </c>
      <c r="S7" s="14"/>
      <c r="T7" s="14"/>
      <c r="U7" s="14"/>
      <c r="V7" s="14"/>
      <c r="W7" s="14"/>
      <c r="X7" s="14"/>
      <c r="Y7" s="14"/>
      <c r="Z7" s="14"/>
      <c r="AA7" s="17"/>
    </row>
    <row r="8" spans="1:27" x14ac:dyDescent="0.3">
      <c r="A8" s="45">
        <v>42130</v>
      </c>
      <c r="B8" s="1" t="s">
        <v>126</v>
      </c>
      <c r="C8" s="1" t="s">
        <v>127</v>
      </c>
      <c r="D8" s="1">
        <v>300001</v>
      </c>
      <c r="E8" s="18">
        <v>50</v>
      </c>
      <c r="F8" s="14"/>
      <c r="G8" s="14"/>
      <c r="H8" s="14"/>
      <c r="I8" s="14"/>
      <c r="J8" s="14"/>
      <c r="K8" s="14"/>
      <c r="L8" s="14"/>
      <c r="M8" s="14"/>
      <c r="N8" s="14">
        <v>50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7"/>
    </row>
    <row r="9" spans="1:27" x14ac:dyDescent="0.3">
      <c r="A9" s="10"/>
      <c r="B9" s="1" t="s">
        <v>45</v>
      </c>
      <c r="C9" s="1" t="s">
        <v>128</v>
      </c>
      <c r="D9" s="1">
        <v>300002</v>
      </c>
      <c r="E9" s="48">
        <v>155.81</v>
      </c>
      <c r="F9" s="14">
        <v>137.4</v>
      </c>
      <c r="G9" s="1">
        <v>17.329999999999998</v>
      </c>
      <c r="H9" s="46"/>
      <c r="I9" s="46"/>
      <c r="J9" s="1">
        <v>1.08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</row>
    <row r="10" spans="1:27" x14ac:dyDescent="0.3">
      <c r="A10" s="10">
        <v>42146</v>
      </c>
      <c r="B10" s="1" t="s">
        <v>52</v>
      </c>
      <c r="C10" s="1" t="s">
        <v>53</v>
      </c>
      <c r="D10" s="47" t="s">
        <v>54</v>
      </c>
      <c r="E10" s="18">
        <v>40.98</v>
      </c>
      <c r="F10" s="14"/>
      <c r="G10" s="14"/>
      <c r="H10" s="14"/>
      <c r="I10" s="14"/>
      <c r="J10" s="14"/>
      <c r="K10" s="14"/>
      <c r="L10" s="14"/>
      <c r="M10" s="18">
        <v>39.03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7">
        <v>1.95</v>
      </c>
    </row>
    <row r="11" spans="1:27" x14ac:dyDescent="0.3">
      <c r="A11" s="10">
        <v>42186</v>
      </c>
      <c r="B11" s="1" t="s">
        <v>45</v>
      </c>
      <c r="C11" s="1" t="s">
        <v>89</v>
      </c>
      <c r="D11" s="1">
        <v>300003</v>
      </c>
      <c r="E11" s="18">
        <v>176.53</v>
      </c>
      <c r="F11" s="14">
        <v>137.4</v>
      </c>
      <c r="G11" s="14">
        <v>17.329999999999998</v>
      </c>
      <c r="H11" s="14"/>
      <c r="I11" s="14"/>
      <c r="J11" s="14">
        <v>21.8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7"/>
    </row>
    <row r="12" spans="1:27" x14ac:dyDescent="0.3">
      <c r="A12" s="10"/>
      <c r="B12" s="1" t="s">
        <v>45</v>
      </c>
      <c r="C12" s="1" t="s">
        <v>89</v>
      </c>
      <c r="D12" s="1">
        <v>300004</v>
      </c>
      <c r="E12" s="18">
        <v>155.47999999999999</v>
      </c>
      <c r="F12" s="14">
        <v>137.19999999999999</v>
      </c>
      <c r="G12" s="14">
        <v>17.329999999999998</v>
      </c>
      <c r="H12" s="14"/>
      <c r="I12" s="14"/>
      <c r="J12" s="14">
        <v>0.95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7"/>
    </row>
    <row r="13" spans="1:27" x14ac:dyDescent="0.3">
      <c r="A13" s="10"/>
      <c r="B13" s="1" t="s">
        <v>50</v>
      </c>
      <c r="C13" s="1" t="s">
        <v>130</v>
      </c>
      <c r="D13" s="1">
        <v>300005</v>
      </c>
      <c r="E13" s="18">
        <v>103</v>
      </c>
      <c r="F13" s="14">
        <v>103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7"/>
    </row>
    <row r="14" spans="1:27" x14ac:dyDescent="0.3">
      <c r="A14" s="10"/>
      <c r="B14" s="1" t="s">
        <v>52</v>
      </c>
      <c r="C14" s="1" t="s">
        <v>53</v>
      </c>
      <c r="D14" s="47" t="s">
        <v>54</v>
      </c>
      <c r="E14" s="18">
        <v>82.82</v>
      </c>
      <c r="F14" s="46"/>
      <c r="G14" s="14"/>
      <c r="H14" s="14"/>
      <c r="I14" s="14"/>
      <c r="J14" s="14"/>
      <c r="K14" s="14"/>
      <c r="L14" s="14"/>
      <c r="M14" s="14">
        <v>78.88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7">
        <v>3.94</v>
      </c>
    </row>
    <row r="15" spans="1:27" x14ac:dyDescent="0.3">
      <c r="A15" s="10">
        <v>42221</v>
      </c>
      <c r="B15" s="1" t="s">
        <v>45</v>
      </c>
      <c r="C15" s="1" t="s">
        <v>89</v>
      </c>
      <c r="D15" s="1">
        <v>300006</v>
      </c>
      <c r="E15" s="18">
        <v>155.07</v>
      </c>
      <c r="F15" s="14">
        <v>137.19999999999999</v>
      </c>
      <c r="G15" s="14">
        <v>17.329999999999998</v>
      </c>
      <c r="H15" s="14"/>
      <c r="I15" s="14"/>
      <c r="J15" s="14">
        <v>0.54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7"/>
    </row>
    <row r="16" spans="1:27" x14ac:dyDescent="0.3">
      <c r="A16" s="10"/>
      <c r="B16" s="1" t="s">
        <v>50</v>
      </c>
      <c r="C16" s="1" t="s">
        <v>131</v>
      </c>
      <c r="D16" s="1">
        <v>300007</v>
      </c>
      <c r="E16" s="18">
        <v>34.4</v>
      </c>
      <c r="F16" s="14">
        <v>34.4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7"/>
    </row>
    <row r="17" spans="1:27" x14ac:dyDescent="0.3">
      <c r="A17" s="10"/>
      <c r="B17" s="1" t="s">
        <v>132</v>
      </c>
      <c r="C17" s="1" t="s">
        <v>80</v>
      </c>
      <c r="D17" s="1">
        <v>300008</v>
      </c>
      <c r="E17" s="18">
        <v>371.3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>
        <v>371.3</v>
      </c>
      <c r="T17" s="14"/>
      <c r="U17" s="14"/>
      <c r="V17" s="14"/>
      <c r="W17" s="14"/>
      <c r="X17" s="14"/>
      <c r="Y17" s="14"/>
      <c r="Z17" s="14"/>
      <c r="AA17" s="17"/>
    </row>
    <row r="18" spans="1:27" x14ac:dyDescent="0.3">
      <c r="A18" s="10">
        <v>42240</v>
      </c>
      <c r="B18" s="1" t="s">
        <v>52</v>
      </c>
      <c r="C18" s="1" t="s">
        <v>53</v>
      </c>
      <c r="D18" s="47" t="s">
        <v>54</v>
      </c>
      <c r="E18" s="18">
        <v>41.84</v>
      </c>
      <c r="F18" s="14"/>
      <c r="G18" s="14"/>
      <c r="H18" s="14"/>
      <c r="I18" s="14"/>
      <c r="J18" s="14"/>
      <c r="K18" s="14"/>
      <c r="L18" s="14"/>
      <c r="M18" s="14">
        <v>39.85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7">
        <v>1.99</v>
      </c>
    </row>
    <row r="19" spans="1:27" x14ac:dyDescent="0.3">
      <c r="A19" s="10">
        <v>42249</v>
      </c>
      <c r="B19" s="1" t="s">
        <v>45</v>
      </c>
      <c r="C19" s="1" t="s">
        <v>89</v>
      </c>
      <c r="D19" s="1">
        <v>300009</v>
      </c>
      <c r="E19" s="18">
        <v>155.81</v>
      </c>
      <c r="F19" s="14">
        <v>137.4</v>
      </c>
      <c r="G19" s="14">
        <v>17.329999999999998</v>
      </c>
      <c r="H19" s="14"/>
      <c r="I19" s="14"/>
      <c r="J19" s="14">
        <v>1.08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7"/>
    </row>
    <row r="20" spans="1:27" x14ac:dyDescent="0.3">
      <c r="A20" s="10"/>
      <c r="B20" s="1" t="s">
        <v>50</v>
      </c>
      <c r="C20" s="1" t="s">
        <v>134</v>
      </c>
      <c r="D20" s="1">
        <v>300010</v>
      </c>
      <c r="E20" s="18">
        <v>34.200000000000003</v>
      </c>
      <c r="F20" s="14">
        <v>34.200000000000003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7"/>
    </row>
    <row r="21" spans="1:27" x14ac:dyDescent="0.3">
      <c r="A21" s="10">
        <v>42269</v>
      </c>
      <c r="B21" s="1" t="s">
        <v>52</v>
      </c>
      <c r="C21" s="1" t="s">
        <v>53</v>
      </c>
      <c r="D21" s="1" t="s">
        <v>54</v>
      </c>
      <c r="E21" s="18">
        <v>41.84</v>
      </c>
      <c r="F21" s="14"/>
      <c r="G21" s="14"/>
      <c r="H21" s="14"/>
      <c r="I21" s="14"/>
      <c r="J21" s="14"/>
      <c r="K21" s="14"/>
      <c r="L21" s="14"/>
      <c r="M21" s="14">
        <v>39.85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7">
        <v>1.99</v>
      </c>
    </row>
    <row r="22" spans="1:27" x14ac:dyDescent="0.3">
      <c r="A22" s="10">
        <v>42290</v>
      </c>
      <c r="B22" s="1" t="s">
        <v>45</v>
      </c>
      <c r="C22" s="1" t="s">
        <v>89</v>
      </c>
      <c r="D22" s="1">
        <v>300051</v>
      </c>
      <c r="E22" s="18">
        <v>174.53</v>
      </c>
      <c r="F22" s="14">
        <v>137.19999999999999</v>
      </c>
      <c r="G22" s="14">
        <v>17.329999999999998</v>
      </c>
      <c r="H22" s="14"/>
      <c r="I22" s="14"/>
      <c r="J22" s="14">
        <v>20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7"/>
    </row>
    <row r="23" spans="1:27" x14ac:dyDescent="0.3">
      <c r="A23" s="10"/>
      <c r="B23" s="1" t="s">
        <v>50</v>
      </c>
      <c r="C23" s="1" t="s">
        <v>135</v>
      </c>
      <c r="D23" s="1">
        <v>300052</v>
      </c>
      <c r="E23" s="18">
        <v>34.4</v>
      </c>
      <c r="F23" s="14">
        <v>34.4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7"/>
    </row>
    <row r="24" spans="1:27" x14ac:dyDescent="0.3">
      <c r="A24" s="10">
        <v>42299</v>
      </c>
      <c r="B24" s="1" t="s">
        <v>52</v>
      </c>
      <c r="C24" s="1" t="s">
        <v>53</v>
      </c>
      <c r="D24" s="1" t="s">
        <v>54</v>
      </c>
      <c r="E24" s="18">
        <v>40.98</v>
      </c>
      <c r="F24" s="14"/>
      <c r="G24" s="14"/>
      <c r="H24" s="14"/>
      <c r="I24" s="14"/>
      <c r="J24" s="14"/>
      <c r="K24" s="14"/>
      <c r="L24" s="14"/>
      <c r="M24" s="14">
        <v>39.03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7">
        <v>1.95</v>
      </c>
    </row>
    <row r="25" spans="1:27" x14ac:dyDescent="0.3">
      <c r="A25" s="10">
        <v>42312</v>
      </c>
      <c r="B25" s="1" t="s">
        <v>49</v>
      </c>
      <c r="C25" s="1" t="s">
        <v>137</v>
      </c>
      <c r="D25" s="1">
        <v>300053</v>
      </c>
      <c r="E25" s="18">
        <v>36</v>
      </c>
      <c r="F25" s="14"/>
      <c r="G25" s="14"/>
      <c r="H25" s="14"/>
      <c r="I25" s="14"/>
      <c r="J25" s="14"/>
      <c r="K25" s="14"/>
      <c r="L25" s="14">
        <v>30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7">
        <v>6</v>
      </c>
    </row>
    <row r="26" spans="1:27" x14ac:dyDescent="0.3">
      <c r="A26" s="10"/>
      <c r="B26" s="1" t="s">
        <v>45</v>
      </c>
      <c r="C26" s="1" t="s">
        <v>89</v>
      </c>
      <c r="D26" s="1">
        <v>300054</v>
      </c>
      <c r="E26" s="18">
        <v>154.72999999999999</v>
      </c>
      <c r="F26" s="14">
        <v>137.4</v>
      </c>
      <c r="G26" s="14">
        <v>17.329999999999998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7"/>
    </row>
    <row r="27" spans="1:27" x14ac:dyDescent="0.3">
      <c r="A27" s="10"/>
      <c r="B27" s="1" t="s">
        <v>50</v>
      </c>
      <c r="C27" s="1" t="s">
        <v>136</v>
      </c>
      <c r="D27" s="1">
        <v>300055</v>
      </c>
      <c r="E27" s="18">
        <v>34.200000000000003</v>
      </c>
      <c r="F27" s="14">
        <v>34.200000000000003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7"/>
    </row>
    <row r="28" spans="1:27" x14ac:dyDescent="0.3">
      <c r="A28" s="10">
        <v>42347</v>
      </c>
      <c r="B28" s="1" t="s">
        <v>138</v>
      </c>
      <c r="C28" s="1" t="s">
        <v>139</v>
      </c>
      <c r="D28" s="1">
        <v>300056</v>
      </c>
      <c r="E28" s="18">
        <v>50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>
        <v>50</v>
      </c>
      <c r="AA28" s="17"/>
    </row>
    <row r="29" spans="1:27" x14ac:dyDescent="0.3">
      <c r="A29" s="10"/>
      <c r="B29" s="1" t="s">
        <v>140</v>
      </c>
      <c r="C29" s="1" t="s">
        <v>141</v>
      </c>
      <c r="D29" s="1">
        <v>300057</v>
      </c>
      <c r="E29" s="18">
        <v>37</v>
      </c>
      <c r="F29" s="14"/>
      <c r="G29" s="14">
        <v>37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7"/>
    </row>
    <row r="30" spans="1:27" x14ac:dyDescent="0.3">
      <c r="A30" s="10"/>
      <c r="B30" s="1" t="s">
        <v>45</v>
      </c>
      <c r="C30" s="1" t="s">
        <v>89</v>
      </c>
      <c r="D30" s="1">
        <v>300058</v>
      </c>
      <c r="E30" s="18">
        <v>137.19999999999999</v>
      </c>
      <c r="F30" s="14">
        <v>137.19999999999999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7"/>
    </row>
    <row r="31" spans="1:27" x14ac:dyDescent="0.3">
      <c r="A31" s="10"/>
      <c r="B31" s="1" t="s">
        <v>50</v>
      </c>
      <c r="C31" s="1" t="s">
        <v>142</v>
      </c>
      <c r="D31" s="1">
        <v>300059</v>
      </c>
      <c r="E31" s="17">
        <v>34.4</v>
      </c>
      <c r="F31" s="14">
        <v>34.4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7"/>
    </row>
    <row r="32" spans="1:27" x14ac:dyDescent="0.3">
      <c r="A32" s="10"/>
      <c r="B32" s="1" t="s">
        <v>143</v>
      </c>
      <c r="C32" s="1" t="s">
        <v>144</v>
      </c>
      <c r="D32" s="1">
        <v>300060</v>
      </c>
      <c r="E32" s="49">
        <v>140</v>
      </c>
      <c r="F32" s="14"/>
      <c r="G32" s="14"/>
      <c r="H32" s="46"/>
      <c r="I32" s="14"/>
      <c r="J32" s="14"/>
      <c r="K32" s="14"/>
      <c r="L32" s="14"/>
      <c r="M32" s="14"/>
      <c r="N32" s="14"/>
      <c r="O32" s="14"/>
      <c r="P32" s="14"/>
      <c r="Q32" s="14"/>
      <c r="R32" s="14">
        <v>140</v>
      </c>
      <c r="S32" s="14"/>
      <c r="T32" s="14"/>
      <c r="U32" s="14"/>
      <c r="V32" s="14"/>
      <c r="W32" s="14"/>
      <c r="X32" s="14"/>
      <c r="Y32" s="14"/>
      <c r="Z32" s="14"/>
      <c r="AA32" s="17"/>
    </row>
    <row r="33" spans="1:27" x14ac:dyDescent="0.3">
      <c r="A33" s="10"/>
      <c r="B33" s="1" t="s">
        <v>147</v>
      </c>
      <c r="C33" s="1"/>
      <c r="D33" s="1">
        <v>300061</v>
      </c>
      <c r="E33" s="17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7"/>
    </row>
    <row r="34" spans="1:27" x14ac:dyDescent="0.3">
      <c r="A34" s="10">
        <v>42375</v>
      </c>
      <c r="B34" s="1" t="s">
        <v>140</v>
      </c>
      <c r="C34" s="1" t="s">
        <v>141</v>
      </c>
      <c r="D34" s="1">
        <v>300062</v>
      </c>
      <c r="E34" s="17">
        <v>37</v>
      </c>
      <c r="F34" s="14">
        <v>37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7"/>
    </row>
    <row r="35" spans="1:27" x14ac:dyDescent="0.3">
      <c r="A35" s="10"/>
      <c r="B35" s="1" t="s">
        <v>45</v>
      </c>
      <c r="C35" s="1" t="s">
        <v>89</v>
      </c>
      <c r="D35" s="1">
        <v>300063</v>
      </c>
      <c r="E35" s="17">
        <v>138.82</v>
      </c>
      <c r="F35" s="14">
        <v>137.19999999999999</v>
      </c>
      <c r="G35" s="14"/>
      <c r="H35" s="14"/>
      <c r="I35" s="14"/>
      <c r="J35" s="14">
        <v>1.62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7"/>
    </row>
    <row r="36" spans="1:27" x14ac:dyDescent="0.3">
      <c r="A36" s="10"/>
      <c r="B36" s="1" t="s">
        <v>50</v>
      </c>
      <c r="C36" s="1" t="s">
        <v>148</v>
      </c>
      <c r="D36" s="50">
        <v>300064</v>
      </c>
      <c r="E36" s="17">
        <v>34.4</v>
      </c>
      <c r="F36" s="14">
        <v>34.4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7"/>
    </row>
    <row r="37" spans="1:27" x14ac:dyDescent="0.3">
      <c r="A37" s="10"/>
      <c r="B37" s="1"/>
      <c r="C37" s="1"/>
      <c r="D37" s="1"/>
      <c r="E37" s="17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7"/>
    </row>
    <row r="38" spans="1:27" x14ac:dyDescent="0.3">
      <c r="A38" s="10"/>
      <c r="B38" s="1"/>
      <c r="C38" s="1"/>
      <c r="D38" s="1"/>
      <c r="E38" s="17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7"/>
    </row>
    <row r="39" spans="1:27" x14ac:dyDescent="0.3">
      <c r="A39" s="10"/>
      <c r="B39" s="1"/>
      <c r="C39" s="1"/>
      <c r="D39" s="1"/>
      <c r="E39" s="17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7"/>
    </row>
    <row r="40" spans="1:27" x14ac:dyDescent="0.3">
      <c r="A40" s="10"/>
      <c r="B40" s="1"/>
      <c r="C40" s="1"/>
      <c r="D40" s="1"/>
      <c r="E40" s="17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7"/>
    </row>
    <row r="41" spans="1:27" x14ac:dyDescent="0.3">
      <c r="A41" s="10"/>
      <c r="B41" s="1"/>
      <c r="C41" s="1"/>
      <c r="D41" s="1"/>
      <c r="E41" s="17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7"/>
    </row>
    <row r="42" spans="1:27" x14ac:dyDescent="0.3">
      <c r="A42" s="10"/>
      <c r="B42" s="1"/>
      <c r="C42" s="1"/>
      <c r="D42" s="1"/>
      <c r="E42" s="17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7"/>
    </row>
    <row r="43" spans="1:27" x14ac:dyDescent="0.3">
      <c r="A43" s="10"/>
      <c r="B43" s="1"/>
      <c r="C43" s="1"/>
      <c r="D43" s="1"/>
      <c r="E43" s="17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46"/>
      <c r="AA43" s="17"/>
    </row>
    <row r="44" spans="1:27" x14ac:dyDescent="0.3">
      <c r="A44" s="10"/>
      <c r="B44" s="1"/>
      <c r="C44" s="1"/>
      <c r="D44" s="1"/>
      <c r="E44" s="17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7"/>
    </row>
    <row r="45" spans="1:27" x14ac:dyDescent="0.3">
      <c r="A45" s="10"/>
      <c r="B45" s="1"/>
      <c r="C45" s="1"/>
      <c r="D45" s="1"/>
      <c r="E45" s="17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7"/>
    </row>
    <row r="46" spans="1:27" x14ac:dyDescent="0.3">
      <c r="A46" s="10"/>
      <c r="B46" s="1"/>
      <c r="C46" s="1"/>
      <c r="D46" s="1"/>
      <c r="E46" s="17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7"/>
    </row>
    <row r="47" spans="1:27" x14ac:dyDescent="0.3">
      <c r="A47" s="10"/>
      <c r="B47" s="1"/>
      <c r="C47" s="1"/>
      <c r="D47" s="1"/>
      <c r="E47" s="17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7"/>
    </row>
    <row r="48" spans="1:27" x14ac:dyDescent="0.3">
      <c r="A48" s="10"/>
      <c r="B48" s="1"/>
      <c r="C48" s="1"/>
      <c r="D48" s="1"/>
      <c r="E48" s="17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7"/>
    </row>
    <row r="49" spans="1:27" x14ac:dyDescent="0.3">
      <c r="A49" s="10"/>
      <c r="B49" s="1"/>
      <c r="C49" s="1"/>
      <c r="D49" s="1"/>
      <c r="E49" s="17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7"/>
    </row>
    <row r="50" spans="1:27" x14ac:dyDescent="0.3">
      <c r="A50" s="10"/>
      <c r="B50" s="1"/>
      <c r="C50" s="1"/>
      <c r="D50" s="1"/>
      <c r="E50" s="17"/>
      <c r="F50" s="46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7"/>
    </row>
    <row r="51" spans="1:27" x14ac:dyDescent="0.3">
      <c r="A51" s="10"/>
      <c r="B51" s="1"/>
      <c r="C51" s="1"/>
      <c r="D51" s="1"/>
      <c r="E51" s="17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7"/>
    </row>
    <row r="52" spans="1:27" x14ac:dyDescent="0.3">
      <c r="A52" s="10"/>
      <c r="B52" s="1"/>
      <c r="C52" s="1"/>
      <c r="D52" s="1"/>
      <c r="E52" s="17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7"/>
    </row>
    <row r="53" spans="1:27" x14ac:dyDescent="0.3">
      <c r="A53" s="10"/>
      <c r="B53" s="1"/>
      <c r="C53" s="1"/>
      <c r="D53" s="1"/>
      <c r="E53" s="17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7"/>
    </row>
    <row r="54" spans="1:27" x14ac:dyDescent="0.3">
      <c r="A54" s="10"/>
      <c r="B54" s="1"/>
      <c r="C54" s="1"/>
      <c r="D54" s="1"/>
      <c r="E54" s="17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7"/>
    </row>
    <row r="55" spans="1:27" x14ac:dyDescent="0.3">
      <c r="A55" s="10"/>
      <c r="B55" s="1"/>
      <c r="C55" s="1"/>
      <c r="D55" s="1"/>
      <c r="E55" s="17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7"/>
    </row>
    <row r="56" spans="1:27" x14ac:dyDescent="0.3">
      <c r="A56" s="10"/>
      <c r="B56" s="1"/>
      <c r="C56" s="1"/>
      <c r="D56" s="1"/>
      <c r="E56" s="17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7"/>
    </row>
    <row r="57" spans="1:27" x14ac:dyDescent="0.3">
      <c r="A57" s="10"/>
      <c r="B57" s="1"/>
      <c r="C57" s="1"/>
      <c r="D57" s="1"/>
      <c r="E57" s="17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7"/>
    </row>
    <row r="58" spans="1:27" x14ac:dyDescent="0.3">
      <c r="A58" s="10"/>
      <c r="B58" s="1"/>
      <c r="C58" s="1"/>
      <c r="D58" s="1"/>
      <c r="E58" s="17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7"/>
    </row>
    <row r="59" spans="1:27" x14ac:dyDescent="0.3">
      <c r="A59" s="10"/>
      <c r="B59" s="1"/>
      <c r="C59" s="1"/>
      <c r="D59" s="1"/>
      <c r="E59" s="18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7"/>
    </row>
    <row r="60" spans="1:27" x14ac:dyDescent="0.3">
      <c r="A60" s="10"/>
      <c r="B60" s="1"/>
      <c r="C60" s="1"/>
      <c r="D60" s="1"/>
      <c r="E60" s="18">
        <f>SUM(E3:E59)</f>
        <v>3293.65</v>
      </c>
      <c r="F60" s="18">
        <f t="shared" ref="F60:AA60" si="0">SUM(F3:F59)</f>
        <v>1753.2000000000005</v>
      </c>
      <c r="G60" s="18">
        <f t="shared" si="0"/>
        <v>175.64</v>
      </c>
      <c r="H60" s="18">
        <f t="shared" si="0"/>
        <v>0</v>
      </c>
      <c r="I60" s="18">
        <f t="shared" si="0"/>
        <v>0</v>
      </c>
      <c r="J60" s="18">
        <f t="shared" si="0"/>
        <v>47.07</v>
      </c>
      <c r="K60" s="18">
        <f t="shared" si="0"/>
        <v>0</v>
      </c>
      <c r="L60" s="18">
        <f t="shared" si="0"/>
        <v>30</v>
      </c>
      <c r="M60" s="18">
        <f t="shared" si="0"/>
        <v>276.49</v>
      </c>
      <c r="N60" s="18">
        <f t="shared" si="0"/>
        <v>50</v>
      </c>
      <c r="O60" s="18">
        <f t="shared" si="0"/>
        <v>0</v>
      </c>
      <c r="P60" s="18">
        <f t="shared" si="0"/>
        <v>0</v>
      </c>
      <c r="Q60" s="18">
        <f t="shared" si="0"/>
        <v>0</v>
      </c>
      <c r="R60" s="18">
        <f t="shared" si="0"/>
        <v>374</v>
      </c>
      <c r="S60" s="18">
        <f t="shared" si="0"/>
        <v>371.3</v>
      </c>
      <c r="T60" s="18">
        <f t="shared" si="0"/>
        <v>0</v>
      </c>
      <c r="U60" s="18">
        <f t="shared" si="0"/>
        <v>0</v>
      </c>
      <c r="V60" s="18">
        <f t="shared" si="0"/>
        <v>0</v>
      </c>
      <c r="W60" s="18">
        <f t="shared" si="0"/>
        <v>121.78</v>
      </c>
      <c r="X60" s="18">
        <f t="shared" si="0"/>
        <v>0</v>
      </c>
      <c r="Y60" s="18">
        <f t="shared" si="0"/>
        <v>0</v>
      </c>
      <c r="Z60" s="18">
        <f t="shared" si="0"/>
        <v>50</v>
      </c>
      <c r="AA60" s="18">
        <f t="shared" si="0"/>
        <v>44.17</v>
      </c>
    </row>
    <row r="61" spans="1:27" x14ac:dyDescent="0.3">
      <c r="A61" s="10"/>
      <c r="B61" s="1"/>
      <c r="C61" s="1"/>
      <c r="D61" s="1"/>
      <c r="E61" s="18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7"/>
    </row>
    <row r="62" spans="1:27" x14ac:dyDescent="0.3">
      <c r="A62" s="10"/>
      <c r="B62" s="1"/>
      <c r="C62" s="1"/>
      <c r="D62" s="1"/>
      <c r="E62" s="18">
        <f>SUM(F60:AA60)</f>
        <v>3293.650000000001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7"/>
    </row>
    <row r="63" spans="1:27" x14ac:dyDescent="0.3">
      <c r="A63" s="10"/>
      <c r="B63" s="1"/>
      <c r="C63" s="1"/>
      <c r="D63" s="1"/>
      <c r="E63" s="17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7"/>
    </row>
    <row r="64" spans="1:27" x14ac:dyDescent="0.3">
      <c r="A64" s="10"/>
      <c r="B64" s="1"/>
      <c r="C64" s="1"/>
      <c r="D64" s="1"/>
      <c r="E64" s="17">
        <f>E60-AA60</f>
        <v>3249.48</v>
      </c>
      <c r="F64" s="14">
        <f>'Perv V Budget'!D30</f>
        <v>3249.4800000000009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7"/>
    </row>
    <row r="65" spans="1:27" x14ac:dyDescent="0.3">
      <c r="A65" s="10"/>
      <c r="B65" s="1"/>
      <c r="C65" s="1"/>
      <c r="D65" s="1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7"/>
    </row>
    <row r="66" spans="1:27" x14ac:dyDescent="0.3">
      <c r="A66" s="9"/>
      <c r="E66" s="14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x14ac:dyDescent="0.3">
      <c r="E67" s="34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topLeftCell="A82" workbookViewId="0">
      <pane ySplit="612" activePane="bottomLeft"/>
      <selection pane="bottomLeft" activeCell="I20" sqref="I20"/>
    </sheetView>
  </sheetViews>
  <sheetFormatPr defaultRowHeight="14.4" x14ac:dyDescent="0.3"/>
  <cols>
    <col min="1" max="1" width="8.88671875" customWidth="1"/>
    <col min="2" max="2" width="11" customWidth="1"/>
    <col min="3" max="3" width="17.77734375" customWidth="1"/>
    <col min="4" max="4" width="10.109375" customWidth="1"/>
  </cols>
  <sheetData>
    <row r="1" spans="1:12" x14ac:dyDescent="0.3">
      <c r="A1" s="4" t="s">
        <v>9</v>
      </c>
      <c r="B1" s="4" t="s">
        <v>10</v>
      </c>
      <c r="C1" s="4" t="s">
        <v>11</v>
      </c>
      <c r="D1" s="4" t="s">
        <v>13</v>
      </c>
      <c r="E1" s="6" t="s">
        <v>34</v>
      </c>
      <c r="F1" s="7" t="s">
        <v>35</v>
      </c>
      <c r="G1" s="7" t="s">
        <v>36</v>
      </c>
      <c r="H1" s="4" t="s">
        <v>37</v>
      </c>
      <c r="I1" s="7" t="s">
        <v>38</v>
      </c>
      <c r="J1" s="8" t="s">
        <v>33</v>
      </c>
    </row>
    <row r="2" spans="1:12" x14ac:dyDescent="0.3">
      <c r="A2" s="13">
        <v>42096</v>
      </c>
      <c r="B2" s="12" t="s">
        <v>121</v>
      </c>
      <c r="C2" s="12" t="s">
        <v>38</v>
      </c>
      <c r="D2" s="41">
        <v>0.36</v>
      </c>
      <c r="E2" s="42"/>
      <c r="F2" s="43"/>
      <c r="G2" s="43"/>
      <c r="H2" s="41"/>
      <c r="I2" s="43">
        <v>0.36</v>
      </c>
      <c r="J2" s="44"/>
      <c r="K2" s="11"/>
      <c r="L2" s="11"/>
    </row>
    <row r="3" spans="1:12" x14ac:dyDescent="0.3">
      <c r="A3" s="9">
        <v>42104</v>
      </c>
      <c r="B3" t="s">
        <v>51</v>
      </c>
      <c r="C3" t="s">
        <v>35</v>
      </c>
      <c r="D3" s="11">
        <v>6423</v>
      </c>
      <c r="E3" s="11"/>
      <c r="F3" s="11">
        <v>6423</v>
      </c>
      <c r="G3" s="11"/>
      <c r="H3" s="11"/>
      <c r="I3" s="11"/>
      <c r="J3" s="11"/>
      <c r="K3" s="11"/>
      <c r="L3" s="11"/>
    </row>
    <row r="4" spans="1:12" x14ac:dyDescent="0.3">
      <c r="A4" s="9">
        <v>42124</v>
      </c>
      <c r="B4" t="s">
        <v>88</v>
      </c>
      <c r="C4" t="s">
        <v>38</v>
      </c>
      <c r="D4" s="11">
        <v>6.28</v>
      </c>
      <c r="E4" s="11"/>
      <c r="F4" s="11"/>
      <c r="G4" s="11"/>
      <c r="H4" s="11"/>
      <c r="I4" s="40">
        <v>6.28</v>
      </c>
      <c r="J4" s="11"/>
      <c r="K4" s="11"/>
      <c r="L4" s="11"/>
    </row>
    <row r="5" spans="1:12" x14ac:dyDescent="0.3">
      <c r="A5" s="9">
        <v>42129</v>
      </c>
      <c r="B5" t="s">
        <v>121</v>
      </c>
      <c r="C5" t="s">
        <v>38</v>
      </c>
      <c r="D5" s="11">
        <v>0.93</v>
      </c>
      <c r="E5" s="11"/>
      <c r="F5" s="11"/>
      <c r="G5" s="11"/>
      <c r="H5" s="11"/>
      <c r="I5" s="40">
        <v>0.93</v>
      </c>
      <c r="J5" s="11"/>
      <c r="K5" s="11"/>
      <c r="L5" s="11"/>
    </row>
    <row r="6" spans="1:12" x14ac:dyDescent="0.3">
      <c r="A6" s="9">
        <v>42153</v>
      </c>
      <c r="B6" t="s">
        <v>88</v>
      </c>
      <c r="C6" t="s">
        <v>38</v>
      </c>
      <c r="D6" s="11">
        <v>6.5</v>
      </c>
      <c r="E6" s="11"/>
      <c r="F6" s="11"/>
      <c r="G6" s="11"/>
      <c r="H6" s="11"/>
      <c r="I6" s="40">
        <v>6.5</v>
      </c>
      <c r="J6" s="11"/>
      <c r="K6" s="11"/>
      <c r="L6" s="11"/>
    </row>
    <row r="7" spans="1:12" x14ac:dyDescent="0.3">
      <c r="A7" s="9"/>
      <c r="B7" t="s">
        <v>51</v>
      </c>
      <c r="C7" t="s">
        <v>59</v>
      </c>
      <c r="D7" s="11">
        <v>560.5</v>
      </c>
      <c r="E7" s="11"/>
      <c r="F7" s="11"/>
      <c r="G7" s="11"/>
      <c r="H7" s="11">
        <v>560.5</v>
      </c>
      <c r="I7" s="11"/>
      <c r="J7" s="11"/>
      <c r="K7" s="11"/>
      <c r="L7" s="11"/>
    </row>
    <row r="8" spans="1:12" x14ac:dyDescent="0.3">
      <c r="A8" s="9">
        <v>42160</v>
      </c>
      <c r="B8" t="s">
        <v>121</v>
      </c>
      <c r="C8" t="s">
        <v>38</v>
      </c>
      <c r="D8" s="11">
        <v>1.1200000000000001</v>
      </c>
      <c r="I8" s="40">
        <v>1.1200000000000001</v>
      </c>
      <c r="J8" s="11"/>
      <c r="K8" s="11"/>
      <c r="L8" s="11"/>
    </row>
    <row r="9" spans="1:12" x14ac:dyDescent="0.3">
      <c r="A9" s="9">
        <v>42171</v>
      </c>
      <c r="B9" t="s">
        <v>121</v>
      </c>
      <c r="C9" t="s">
        <v>38</v>
      </c>
      <c r="D9" s="11">
        <v>0.37</v>
      </c>
      <c r="E9" s="11"/>
      <c r="F9" s="11"/>
      <c r="G9" s="11"/>
      <c r="H9" s="11"/>
      <c r="I9" s="11">
        <v>0.37</v>
      </c>
      <c r="J9" s="11"/>
      <c r="K9" s="11"/>
      <c r="L9" s="11"/>
    </row>
    <row r="10" spans="1:12" x14ac:dyDescent="0.3">
      <c r="A10" s="9">
        <v>42185</v>
      </c>
      <c r="B10" t="s">
        <v>88</v>
      </c>
      <c r="C10" t="s">
        <v>38</v>
      </c>
      <c r="D10" s="11">
        <v>6.29</v>
      </c>
      <c r="E10" s="11"/>
      <c r="F10" s="11"/>
      <c r="G10" s="11"/>
      <c r="H10" s="11"/>
      <c r="I10" s="11">
        <v>6.29</v>
      </c>
      <c r="J10" s="11"/>
      <c r="K10" s="11"/>
      <c r="L10" s="11"/>
    </row>
    <row r="11" spans="1:12" x14ac:dyDescent="0.3">
      <c r="A11" s="9"/>
      <c r="B11" t="s">
        <v>129</v>
      </c>
      <c r="C11" t="s">
        <v>38</v>
      </c>
      <c r="D11" s="11">
        <v>0.38</v>
      </c>
      <c r="E11" s="11"/>
      <c r="F11" s="11"/>
      <c r="G11" s="11"/>
      <c r="H11" s="11"/>
      <c r="I11" s="11">
        <v>0.38</v>
      </c>
      <c r="J11" s="11"/>
      <c r="K11" s="11"/>
      <c r="L11" s="11"/>
    </row>
    <row r="12" spans="1:12" x14ac:dyDescent="0.3">
      <c r="A12" s="9">
        <v>42216</v>
      </c>
      <c r="B12" t="s">
        <v>88</v>
      </c>
      <c r="C12" t="s">
        <v>38</v>
      </c>
      <c r="D12" s="11">
        <v>6.51</v>
      </c>
      <c r="E12" s="11"/>
      <c r="F12" s="11"/>
      <c r="G12" s="11"/>
      <c r="H12" s="11"/>
      <c r="I12" s="11">
        <v>6.51</v>
      </c>
      <c r="J12" s="11"/>
      <c r="K12" s="11"/>
      <c r="L12" s="11"/>
    </row>
    <row r="13" spans="1:12" x14ac:dyDescent="0.3">
      <c r="A13" s="9">
        <v>42244</v>
      </c>
      <c r="B13" t="s">
        <v>88</v>
      </c>
      <c r="C13" t="s">
        <v>38</v>
      </c>
      <c r="D13" s="11">
        <v>6.51</v>
      </c>
      <c r="E13" s="11"/>
      <c r="F13" s="11"/>
      <c r="G13" s="11"/>
      <c r="H13" s="11"/>
      <c r="I13" s="11">
        <v>6.51</v>
      </c>
      <c r="J13" s="11"/>
      <c r="K13" s="11"/>
      <c r="L13" s="11"/>
    </row>
    <row r="14" spans="1:12" x14ac:dyDescent="0.3">
      <c r="A14" s="9"/>
      <c r="B14" t="s">
        <v>88</v>
      </c>
      <c r="C14" t="s">
        <v>38</v>
      </c>
      <c r="D14" s="11">
        <v>6.31</v>
      </c>
      <c r="E14" s="11"/>
      <c r="F14" s="11"/>
      <c r="G14" s="11"/>
      <c r="H14" s="11"/>
      <c r="I14" s="11">
        <v>6.31</v>
      </c>
      <c r="J14" s="11"/>
      <c r="K14" s="11"/>
      <c r="L14" s="11"/>
    </row>
    <row r="15" spans="1:12" x14ac:dyDescent="0.3">
      <c r="A15" s="9">
        <v>42277</v>
      </c>
      <c r="B15" t="s">
        <v>129</v>
      </c>
      <c r="C15" t="s">
        <v>38</v>
      </c>
      <c r="D15" s="11">
        <v>2.25</v>
      </c>
      <c r="E15" s="11"/>
      <c r="F15" s="11"/>
      <c r="G15" s="11"/>
      <c r="H15" s="11"/>
      <c r="I15" s="11">
        <v>2.25</v>
      </c>
      <c r="J15" s="11"/>
      <c r="K15" s="11"/>
      <c r="L15" s="11"/>
    </row>
    <row r="16" spans="1:12" x14ac:dyDescent="0.3">
      <c r="A16" s="9">
        <v>42307</v>
      </c>
      <c r="B16" t="s">
        <v>88</v>
      </c>
      <c r="C16" t="s">
        <v>38</v>
      </c>
      <c r="D16" s="11">
        <v>6.53</v>
      </c>
      <c r="E16" s="11"/>
      <c r="F16" s="11"/>
      <c r="G16" s="11"/>
      <c r="H16" s="11"/>
      <c r="I16" s="11">
        <v>6.53</v>
      </c>
      <c r="J16" s="11"/>
      <c r="K16" s="11"/>
      <c r="L16" s="11"/>
    </row>
    <row r="17" spans="1:12" x14ac:dyDescent="0.3">
      <c r="A17" s="9">
        <v>42321</v>
      </c>
      <c r="B17" t="s">
        <v>51</v>
      </c>
      <c r="C17" t="s">
        <v>59</v>
      </c>
      <c r="D17" s="11">
        <v>560.5</v>
      </c>
      <c r="E17" s="11"/>
      <c r="F17" s="11"/>
      <c r="G17" s="11"/>
      <c r="H17" s="11">
        <v>560.5</v>
      </c>
      <c r="I17" s="11"/>
      <c r="J17" s="11"/>
      <c r="K17" s="11"/>
      <c r="L17" s="11"/>
    </row>
    <row r="18" spans="1:12" x14ac:dyDescent="0.3">
      <c r="A18" s="9">
        <v>42338</v>
      </c>
      <c r="B18" t="s">
        <v>88</v>
      </c>
      <c r="C18" t="s">
        <v>38</v>
      </c>
      <c r="D18" s="11">
        <v>6.31</v>
      </c>
      <c r="E18" s="11"/>
      <c r="F18" s="11"/>
      <c r="G18" s="11"/>
      <c r="H18" s="11"/>
      <c r="I18" s="11">
        <v>6.31</v>
      </c>
      <c r="J18" s="11"/>
      <c r="K18" s="11"/>
      <c r="L18" s="11"/>
    </row>
    <row r="19" spans="1:12" x14ac:dyDescent="0.3">
      <c r="A19" s="9">
        <v>42369</v>
      </c>
      <c r="B19" t="s">
        <v>88</v>
      </c>
      <c r="C19" t="s">
        <v>38</v>
      </c>
      <c r="D19" s="11">
        <v>6.54</v>
      </c>
      <c r="E19" s="11"/>
      <c r="F19" s="11"/>
      <c r="G19" s="11"/>
      <c r="H19" s="11"/>
      <c r="I19" s="11">
        <v>6.54</v>
      </c>
      <c r="J19" s="11"/>
      <c r="K19" s="11"/>
      <c r="L19" s="11"/>
    </row>
    <row r="20" spans="1:12" x14ac:dyDescent="0.3">
      <c r="A20" s="9"/>
      <c r="B20" t="s">
        <v>129</v>
      </c>
      <c r="C20" t="s">
        <v>38</v>
      </c>
      <c r="D20" s="11">
        <v>2.08</v>
      </c>
      <c r="E20" s="11"/>
      <c r="F20" s="11"/>
      <c r="G20" s="11"/>
      <c r="H20" s="11"/>
      <c r="I20" s="11">
        <v>2.08</v>
      </c>
      <c r="J20" s="11"/>
      <c r="K20" s="11"/>
      <c r="L20" s="11"/>
    </row>
    <row r="21" spans="1:12" x14ac:dyDescent="0.3">
      <c r="A21" s="9"/>
      <c r="D21" s="11"/>
      <c r="E21" s="11"/>
      <c r="F21" s="11"/>
      <c r="G21" s="11"/>
      <c r="H21" s="11"/>
      <c r="I21" s="11"/>
      <c r="J21" s="11"/>
      <c r="K21" s="11"/>
      <c r="L21" s="11"/>
    </row>
    <row r="22" spans="1:12" x14ac:dyDescent="0.3">
      <c r="A22" s="9"/>
      <c r="D22" s="11"/>
      <c r="E22" s="11"/>
      <c r="F22" s="11"/>
      <c r="G22" s="11"/>
      <c r="H22" s="11"/>
      <c r="I22" s="11"/>
      <c r="J22" s="11"/>
      <c r="K22" s="11"/>
      <c r="L22" s="11"/>
    </row>
    <row r="23" spans="1:12" x14ac:dyDescent="0.3">
      <c r="A23" s="9"/>
      <c r="D23" s="11">
        <f>SUM(D2:D22)</f>
        <v>7609.27</v>
      </c>
      <c r="E23" s="11">
        <f t="shared" ref="E23:J23" si="0">SUM(E2:E22)</f>
        <v>0</v>
      </c>
      <c r="F23" s="11">
        <f t="shared" si="0"/>
        <v>6423</v>
      </c>
      <c r="G23" s="11">
        <f t="shared" si="0"/>
        <v>0</v>
      </c>
      <c r="H23" s="11">
        <f t="shared" si="0"/>
        <v>1121</v>
      </c>
      <c r="I23" s="11">
        <f t="shared" si="0"/>
        <v>65.27000000000001</v>
      </c>
      <c r="J23" s="11">
        <f t="shared" si="0"/>
        <v>0</v>
      </c>
      <c r="K23" s="11"/>
      <c r="L23" s="11"/>
    </row>
    <row r="24" spans="1:12" x14ac:dyDescent="0.3">
      <c r="A24" s="9"/>
      <c r="D24" s="11"/>
      <c r="E24" s="11"/>
      <c r="F24" s="11"/>
      <c r="G24" s="11"/>
      <c r="H24" s="11"/>
      <c r="I24" s="11"/>
      <c r="J24" s="11"/>
      <c r="K24" s="11"/>
      <c r="L24" s="11"/>
    </row>
    <row r="25" spans="1:12" x14ac:dyDescent="0.3">
      <c r="A25" s="9"/>
      <c r="D25" s="11">
        <f>D23-'P &amp; L'!G11</f>
        <v>0</v>
      </c>
      <c r="E25" s="11"/>
      <c r="F25" s="11"/>
      <c r="G25" s="11"/>
      <c r="H25" s="11"/>
      <c r="I25" s="11"/>
      <c r="J25" s="11"/>
      <c r="K25" s="11"/>
      <c r="L25" s="11"/>
    </row>
    <row r="26" spans="1:12" x14ac:dyDescent="0.3">
      <c r="A26" s="9"/>
      <c r="D26" s="11"/>
      <c r="E26" s="11"/>
      <c r="F26" s="11"/>
      <c r="G26" s="11"/>
      <c r="H26" s="11"/>
      <c r="I26" s="11"/>
      <c r="J26" s="11"/>
      <c r="K26" s="11"/>
      <c r="L26" s="11"/>
    </row>
    <row r="27" spans="1:12" x14ac:dyDescent="0.3">
      <c r="A27" s="9"/>
      <c r="D27" s="11"/>
      <c r="E27" s="11"/>
      <c r="F27" s="11"/>
      <c r="G27" s="11"/>
      <c r="H27" s="11"/>
      <c r="I27" s="11"/>
      <c r="J27" s="11"/>
      <c r="K27" s="11"/>
      <c r="L27" s="11"/>
    </row>
    <row r="28" spans="1:12" x14ac:dyDescent="0.3">
      <c r="A28" s="9"/>
      <c r="D28" s="11"/>
      <c r="E28" s="11"/>
      <c r="F28" s="11"/>
      <c r="G28" s="11"/>
      <c r="H28" s="11"/>
      <c r="I28" s="11"/>
      <c r="J28" s="11"/>
      <c r="K28" s="11"/>
      <c r="L28" s="11"/>
    </row>
    <row r="29" spans="1:12" x14ac:dyDescent="0.3">
      <c r="A29" s="9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3">
      <c r="A30" s="9"/>
      <c r="D30" s="11"/>
      <c r="E30" s="11"/>
      <c r="F30" s="11"/>
      <c r="G30" s="11"/>
      <c r="H30" s="11"/>
      <c r="I30" s="11"/>
      <c r="J30" s="11"/>
      <c r="K30" s="11"/>
      <c r="L30" s="11"/>
    </row>
    <row r="31" spans="1:12" x14ac:dyDescent="0.3">
      <c r="A31" s="9"/>
    </row>
    <row r="32" spans="1:12" x14ac:dyDescent="0.3">
      <c r="A32" s="9"/>
    </row>
    <row r="33" spans="1:1" x14ac:dyDescent="0.3">
      <c r="A33" s="9"/>
    </row>
    <row r="85" spans="7:7" x14ac:dyDescent="0.3">
      <c r="G8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view="pageLayout" topLeftCell="A7" zoomScaleNormal="100" workbookViewId="0">
      <selection activeCell="E13" sqref="E13"/>
    </sheetView>
  </sheetViews>
  <sheetFormatPr defaultRowHeight="14.4" x14ac:dyDescent="0.3"/>
  <cols>
    <col min="4" max="4" width="11.77734375" customWidth="1"/>
    <col min="7" max="7" width="12" customWidth="1"/>
  </cols>
  <sheetData>
    <row r="3" spans="1:7" x14ac:dyDescent="0.3">
      <c r="A3" t="s">
        <v>133</v>
      </c>
      <c r="E3">
        <v>11564.83</v>
      </c>
    </row>
    <row r="4" spans="1:7" x14ac:dyDescent="0.3">
      <c r="A4" t="s">
        <v>39</v>
      </c>
      <c r="E4" s="11">
        <f>Income!D23</f>
        <v>7609.27</v>
      </c>
    </row>
    <row r="5" spans="1:7" x14ac:dyDescent="0.3">
      <c r="E5" s="15">
        <f>E3+E4</f>
        <v>19174.099999999999</v>
      </c>
    </row>
    <row r="6" spans="1:7" x14ac:dyDescent="0.3">
      <c r="A6" t="s">
        <v>40</v>
      </c>
      <c r="E6" s="11">
        <f>Expenditure!E60</f>
        <v>3293.65</v>
      </c>
    </row>
    <row r="7" spans="1:7" ht="15" thickBot="1" x14ac:dyDescent="0.35">
      <c r="A7" t="s">
        <v>41</v>
      </c>
      <c r="E7" s="16">
        <f>E5-E6</f>
        <v>15880.449999999999</v>
      </c>
    </row>
    <row r="11" spans="1:7" x14ac:dyDescent="0.3">
      <c r="A11" t="s">
        <v>146</v>
      </c>
      <c r="E11" s="11">
        <v>8160.53</v>
      </c>
    </row>
    <row r="12" spans="1:7" x14ac:dyDescent="0.3">
      <c r="A12" t="s">
        <v>145</v>
      </c>
      <c r="E12" s="11">
        <v>8104.54</v>
      </c>
    </row>
    <row r="13" spans="1:7" x14ac:dyDescent="0.3">
      <c r="A13" t="s">
        <v>42</v>
      </c>
      <c r="E13" s="11">
        <v>384.62</v>
      </c>
    </row>
    <row r="14" spans="1:7" ht="15" thickBot="1" x14ac:dyDescent="0.35">
      <c r="A14" t="s">
        <v>55</v>
      </c>
      <c r="E14" s="16">
        <f>E11+E12-E13</f>
        <v>15880.449999999999</v>
      </c>
      <c r="F14" t="s">
        <v>43</v>
      </c>
      <c r="G14" s="11">
        <f>E7-E14</f>
        <v>0</v>
      </c>
    </row>
    <row r="18" spans="1:6" ht="15" thickBot="1" x14ac:dyDescent="0.35"/>
    <row r="19" spans="1:6" x14ac:dyDescent="0.3">
      <c r="A19" s="19"/>
      <c r="B19" s="20"/>
      <c r="C19" s="20"/>
      <c r="D19" s="20"/>
      <c r="E19" s="20"/>
      <c r="F19" s="21"/>
    </row>
    <row r="20" spans="1:6" x14ac:dyDescent="0.3">
      <c r="A20" s="22" t="s">
        <v>44</v>
      </c>
      <c r="B20" s="12"/>
      <c r="C20" s="12" t="s">
        <v>45</v>
      </c>
      <c r="D20" s="12"/>
      <c r="E20" s="12"/>
      <c r="F20" s="23"/>
    </row>
    <row r="21" spans="1:6" x14ac:dyDescent="0.3">
      <c r="A21" s="22"/>
      <c r="B21" s="12"/>
      <c r="C21" s="12"/>
      <c r="D21" s="12"/>
      <c r="E21" s="12" t="s">
        <v>46</v>
      </c>
      <c r="F21" s="23"/>
    </row>
    <row r="22" spans="1:6" x14ac:dyDescent="0.3">
      <c r="A22" s="33"/>
      <c r="F22" s="23"/>
    </row>
    <row r="23" spans="1:6" x14ac:dyDescent="0.3">
      <c r="A23" s="22"/>
      <c r="B23" s="12"/>
      <c r="C23" s="12" t="s">
        <v>47</v>
      </c>
      <c r="D23" s="12"/>
      <c r="E23" s="12"/>
      <c r="F23" s="23"/>
    </row>
    <row r="24" spans="1:6" x14ac:dyDescent="0.3">
      <c r="A24" s="22"/>
      <c r="B24" s="12"/>
      <c r="C24" s="12"/>
      <c r="D24" s="12"/>
      <c r="E24" s="12"/>
      <c r="F24" s="23"/>
    </row>
    <row r="25" spans="1:6" ht="15" thickBot="1" x14ac:dyDescent="0.35">
      <c r="A25" s="24"/>
      <c r="B25" s="25"/>
      <c r="C25" s="25"/>
      <c r="D25" s="25"/>
      <c r="E25" s="25"/>
      <c r="F25" s="26"/>
    </row>
  </sheetData>
  <pageMargins left="0.7" right="0.7" top="0.75" bottom="0.75" header="0.3" footer="0.3"/>
  <pageSetup paperSize="9" orientation="portrait" r:id="rId1"/>
  <headerFooter>
    <oddHeader>&amp;L&amp;"-,Bold"&amp;UBANK RECONCILIATION&amp;C&amp;"-,Bold"&amp;UEAST SUTTON PARISH COUNCIL&amp;R&amp;"-,Bold"&amp;UYEAR ENDED 31/3/16</oddHeader>
    <oddFooter>&amp;C&amp;D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view="pageLayout" zoomScaleNormal="100" workbookViewId="0">
      <selection activeCell="A23" sqref="A23"/>
    </sheetView>
  </sheetViews>
  <sheetFormatPr defaultRowHeight="14.4" x14ac:dyDescent="0.3"/>
  <cols>
    <col min="1" max="1" width="30.21875" customWidth="1"/>
  </cols>
  <sheetData>
    <row r="1" spans="1:6" x14ac:dyDescent="0.3">
      <c r="B1" s="30"/>
      <c r="C1" s="31" t="s">
        <v>56</v>
      </c>
      <c r="D1" s="31" t="s">
        <v>57</v>
      </c>
      <c r="E1" s="31" t="s">
        <v>58</v>
      </c>
      <c r="F1" s="32" t="s">
        <v>59</v>
      </c>
    </row>
    <row r="2" spans="1:6" x14ac:dyDescent="0.3">
      <c r="B2" s="30" t="s">
        <v>60</v>
      </c>
      <c r="C2" s="31" t="s">
        <v>61</v>
      </c>
      <c r="D2" s="31" t="s">
        <v>62</v>
      </c>
      <c r="E2" s="31" t="s">
        <v>60</v>
      </c>
      <c r="F2" s="32" t="s">
        <v>63</v>
      </c>
    </row>
    <row r="3" spans="1:6" x14ac:dyDescent="0.3">
      <c r="A3" s="28" t="s">
        <v>64</v>
      </c>
      <c r="B3" s="4">
        <v>1030</v>
      </c>
      <c r="C3" s="29"/>
      <c r="D3" s="29">
        <f>Expenditure!M60</f>
        <v>276.49</v>
      </c>
      <c r="E3" s="29">
        <f>B3-C3-D3</f>
        <v>753.51</v>
      </c>
      <c r="F3">
        <v>471</v>
      </c>
    </row>
    <row r="4" spans="1:6" x14ac:dyDescent="0.3">
      <c r="A4" s="28" t="s">
        <v>65</v>
      </c>
      <c r="B4" s="4">
        <v>400</v>
      </c>
      <c r="C4" s="29"/>
      <c r="D4" s="29"/>
      <c r="E4" s="29">
        <f t="shared" ref="E4:E28" si="0">B4-C4-D4</f>
        <v>400</v>
      </c>
    </row>
    <row r="5" spans="1:6" x14ac:dyDescent="0.3">
      <c r="A5" s="28" t="s">
        <v>66</v>
      </c>
      <c r="B5" s="4">
        <v>100</v>
      </c>
      <c r="C5" s="29"/>
      <c r="D5" s="29"/>
      <c r="E5" s="29">
        <f t="shared" si="0"/>
        <v>100</v>
      </c>
    </row>
    <row r="6" spans="1:6" x14ac:dyDescent="0.3">
      <c r="A6" s="28" t="s">
        <v>67</v>
      </c>
      <c r="B6" s="4">
        <v>140</v>
      </c>
      <c r="C6" s="29"/>
      <c r="D6" s="29"/>
      <c r="E6" s="29">
        <f t="shared" si="0"/>
        <v>140</v>
      </c>
    </row>
    <row r="7" spans="1:6" x14ac:dyDescent="0.3">
      <c r="A7" s="28" t="s">
        <v>68</v>
      </c>
      <c r="B7" s="4">
        <v>500</v>
      </c>
      <c r="C7" s="29"/>
      <c r="D7" s="29">
        <f>Expenditure!R60</f>
        <v>374</v>
      </c>
      <c r="E7" s="29">
        <f t="shared" si="0"/>
        <v>126</v>
      </c>
      <c r="F7">
        <v>400</v>
      </c>
    </row>
    <row r="8" spans="1:6" x14ac:dyDescent="0.3">
      <c r="A8" s="28" t="s">
        <v>69</v>
      </c>
      <c r="B8" s="4">
        <v>1000</v>
      </c>
      <c r="C8" s="29"/>
      <c r="D8" s="29"/>
      <c r="E8" s="29">
        <f t="shared" si="0"/>
        <v>1000</v>
      </c>
    </row>
    <row r="9" spans="1:6" x14ac:dyDescent="0.3">
      <c r="A9" s="27" t="s">
        <v>70</v>
      </c>
      <c r="B9" s="4">
        <v>2015</v>
      </c>
      <c r="C9" s="29"/>
      <c r="D9" s="29">
        <f>Expenditure!F60</f>
        <v>1753.2000000000005</v>
      </c>
      <c r="E9" s="29">
        <f t="shared" si="0"/>
        <v>261.7999999999995</v>
      </c>
    </row>
    <row r="10" spans="1:6" x14ac:dyDescent="0.3">
      <c r="A10" s="27" t="s">
        <v>71</v>
      </c>
      <c r="B10" s="4">
        <v>208</v>
      </c>
      <c r="C10" s="29"/>
      <c r="D10" s="29">
        <f>Expenditure!G60</f>
        <v>175.64</v>
      </c>
      <c r="E10" s="29">
        <f t="shared" si="0"/>
        <v>32.360000000000014</v>
      </c>
    </row>
    <row r="11" spans="1:6" x14ac:dyDescent="0.3">
      <c r="A11" s="27" t="s">
        <v>30</v>
      </c>
      <c r="B11" s="4">
        <v>100</v>
      </c>
      <c r="C11" s="29"/>
      <c r="D11" s="29"/>
      <c r="E11" s="29">
        <f t="shared" si="0"/>
        <v>100</v>
      </c>
    </row>
    <row r="12" spans="1:6" x14ac:dyDescent="0.3">
      <c r="A12" s="27" t="s">
        <v>72</v>
      </c>
      <c r="B12" s="4">
        <v>20</v>
      </c>
      <c r="C12" s="29"/>
      <c r="D12" s="29"/>
      <c r="E12" s="29">
        <f t="shared" si="0"/>
        <v>20</v>
      </c>
    </row>
    <row r="13" spans="1:6" x14ac:dyDescent="0.3">
      <c r="A13" s="27" t="s">
        <v>73</v>
      </c>
      <c r="B13" s="4">
        <v>25</v>
      </c>
      <c r="C13" s="29"/>
      <c r="D13" s="29"/>
      <c r="E13" s="29">
        <f t="shared" si="0"/>
        <v>25</v>
      </c>
    </row>
    <row r="14" spans="1:6" x14ac:dyDescent="0.3">
      <c r="A14" s="27" t="s">
        <v>74</v>
      </c>
      <c r="B14" s="4">
        <v>120</v>
      </c>
      <c r="C14" s="29"/>
      <c r="D14" s="29">
        <f>Expenditure!I60+Expenditure!J60+Expenditure!K60</f>
        <v>47.07</v>
      </c>
      <c r="E14" s="29">
        <f t="shared" si="0"/>
        <v>72.930000000000007</v>
      </c>
    </row>
    <row r="15" spans="1:6" x14ac:dyDescent="0.3">
      <c r="A15" s="27" t="s">
        <v>84</v>
      </c>
      <c r="B15" s="4">
        <v>250</v>
      </c>
      <c r="C15" s="29"/>
      <c r="D15" s="29"/>
      <c r="E15" s="29">
        <f t="shared" si="0"/>
        <v>250</v>
      </c>
    </row>
    <row r="16" spans="1:6" x14ac:dyDescent="0.3">
      <c r="A16" s="27" t="s">
        <v>75</v>
      </c>
      <c r="B16" s="4">
        <v>300</v>
      </c>
      <c r="C16" s="29"/>
      <c r="D16" s="29">
        <f>Expenditure!L60</f>
        <v>30</v>
      </c>
      <c r="E16" s="29">
        <f t="shared" si="0"/>
        <v>270</v>
      </c>
    </row>
    <row r="17" spans="1:6" x14ac:dyDescent="0.3">
      <c r="A17" s="27" t="s">
        <v>76</v>
      </c>
      <c r="B17" s="4">
        <v>200</v>
      </c>
      <c r="C17" s="29"/>
      <c r="D17" s="29"/>
      <c r="E17" s="29">
        <f t="shared" si="0"/>
        <v>200</v>
      </c>
    </row>
    <row r="18" spans="1:6" x14ac:dyDescent="0.3">
      <c r="A18" s="27" t="s">
        <v>77</v>
      </c>
      <c r="B18" s="4">
        <v>50</v>
      </c>
      <c r="C18" s="29"/>
      <c r="D18" s="29">
        <f>Expenditure!Z60</f>
        <v>50</v>
      </c>
      <c r="E18" s="29">
        <f t="shared" si="0"/>
        <v>0</v>
      </c>
    </row>
    <row r="19" spans="1:6" x14ac:dyDescent="0.3">
      <c r="A19" s="27" t="s">
        <v>78</v>
      </c>
      <c r="B19" s="4">
        <v>800</v>
      </c>
      <c r="C19" s="29"/>
      <c r="D19" s="29"/>
      <c r="E19" s="29">
        <f t="shared" si="0"/>
        <v>800</v>
      </c>
      <c r="F19">
        <v>150</v>
      </c>
    </row>
    <row r="20" spans="1:6" x14ac:dyDescent="0.3">
      <c r="A20" s="27" t="s">
        <v>79</v>
      </c>
      <c r="B20" s="4">
        <v>150</v>
      </c>
      <c r="C20" s="29"/>
      <c r="D20" s="29">
        <f>Expenditure!W4</f>
        <v>121.78</v>
      </c>
      <c r="E20" s="29">
        <f t="shared" si="0"/>
        <v>28.22</v>
      </c>
    </row>
    <row r="21" spans="1:6" x14ac:dyDescent="0.3">
      <c r="A21" s="27" t="s">
        <v>80</v>
      </c>
      <c r="B21" s="4">
        <v>400</v>
      </c>
      <c r="C21" s="29"/>
      <c r="D21" s="29">
        <f>Expenditure!S60</f>
        <v>371.3</v>
      </c>
      <c r="E21" s="29">
        <f t="shared" si="0"/>
        <v>28.699999999999989</v>
      </c>
    </row>
    <row r="22" spans="1:6" x14ac:dyDescent="0.3">
      <c r="A22" s="27" t="s">
        <v>81</v>
      </c>
      <c r="B22" s="4">
        <v>200</v>
      </c>
      <c r="C22" s="29"/>
      <c r="D22" s="29">
        <f>Expenditure!N60</f>
        <v>50</v>
      </c>
      <c r="E22" s="29">
        <f t="shared" si="0"/>
        <v>150</v>
      </c>
    </row>
    <row r="23" spans="1:6" x14ac:dyDescent="0.3">
      <c r="A23" s="27" t="s">
        <v>82</v>
      </c>
      <c r="B23" s="4">
        <v>100</v>
      </c>
      <c r="C23" s="29"/>
      <c r="D23" s="29"/>
      <c r="E23" s="29">
        <f t="shared" si="0"/>
        <v>100</v>
      </c>
    </row>
    <row r="24" spans="1:6" x14ac:dyDescent="0.3">
      <c r="A24" s="27" t="s">
        <v>83</v>
      </c>
      <c r="B24" s="4">
        <v>100</v>
      </c>
      <c r="C24" s="29"/>
      <c r="D24" s="29"/>
      <c r="E24" s="29">
        <f t="shared" si="0"/>
        <v>100</v>
      </c>
      <c r="F24">
        <v>100</v>
      </c>
    </row>
    <row r="25" spans="1:6" x14ac:dyDescent="0.3">
      <c r="A25" s="27" t="s">
        <v>85</v>
      </c>
      <c r="B25" s="4">
        <v>200</v>
      </c>
      <c r="C25" s="29"/>
      <c r="D25" s="29"/>
      <c r="E25" s="29">
        <f t="shared" si="0"/>
        <v>200</v>
      </c>
    </row>
    <row r="26" spans="1:6" x14ac:dyDescent="0.3">
      <c r="A26" s="27" t="s">
        <v>86</v>
      </c>
      <c r="B26" s="4">
        <v>5000</v>
      </c>
      <c r="C26" s="29"/>
      <c r="D26" s="29"/>
      <c r="E26" s="29">
        <f t="shared" si="0"/>
        <v>5000</v>
      </c>
    </row>
    <row r="27" spans="1:6" x14ac:dyDescent="0.3">
      <c r="A27" s="27" t="s">
        <v>69</v>
      </c>
      <c r="B27" s="4">
        <v>1875</v>
      </c>
      <c r="C27" s="29"/>
      <c r="D27" s="29"/>
      <c r="E27" s="29">
        <f t="shared" si="0"/>
        <v>1875</v>
      </c>
    </row>
    <row r="28" spans="1:6" x14ac:dyDescent="0.3">
      <c r="A28" s="27" t="s">
        <v>87</v>
      </c>
      <c r="B28" s="4">
        <v>500</v>
      </c>
      <c r="C28" s="29"/>
      <c r="D28" s="29"/>
      <c r="E28" s="29">
        <f t="shared" si="0"/>
        <v>500</v>
      </c>
    </row>
    <row r="29" spans="1:6" x14ac:dyDescent="0.3">
      <c r="C29" s="11"/>
      <c r="D29" s="11"/>
      <c r="E29" s="11"/>
    </row>
    <row r="30" spans="1:6" x14ac:dyDescent="0.3">
      <c r="B30" s="4">
        <f>SUM(B3:B29)</f>
        <v>15783</v>
      </c>
      <c r="C30" s="29"/>
      <c r="D30" s="29">
        <f>SUM(D3:D28)</f>
        <v>3249.4800000000009</v>
      </c>
      <c r="E30" s="29">
        <f>SUM(E3:E29)</f>
        <v>12533.52</v>
      </c>
    </row>
    <row r="31" spans="1:6" x14ac:dyDescent="0.3">
      <c r="B31" s="4"/>
      <c r="C31" s="29"/>
      <c r="D31" s="29">
        <f>Expenditure!E60-Expenditure!AA60</f>
        <v>3249.48</v>
      </c>
      <c r="E31" s="29">
        <f>B30-D30</f>
        <v>12533.519999999999</v>
      </c>
    </row>
    <row r="32" spans="1:6" x14ac:dyDescent="0.3">
      <c r="D32" s="11">
        <f>D30-D31</f>
        <v>0</v>
      </c>
    </row>
    <row r="34" spans="5:6" x14ac:dyDescent="0.3">
      <c r="E34" s="11"/>
      <c r="F34">
        <f>SUM(F3:F28)</f>
        <v>1121</v>
      </c>
    </row>
  </sheetData>
  <pageMargins left="0.7" right="0.7" top="0.75" bottom="0.75" header="0.3" footer="0.3"/>
  <pageSetup paperSize="9" orientation="portrait" r:id="rId1"/>
  <headerFooter>
    <oddHeader>&amp;L&amp;"-,Bold"&amp;UPERFORMANCE AGAINST
 BUDGET&amp;C&amp;"-,Bold"&amp;UEAST SUTTON PARISH COUNCIL&amp;R&amp;"-,Bold"&amp;UYEAR ENDED 31/3/16</oddHeader>
    <oddFooter>&amp;C&amp;D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10" workbookViewId="0">
      <selection activeCell="G9" sqref="G9"/>
    </sheetView>
  </sheetViews>
  <sheetFormatPr defaultRowHeight="14.4" x14ac:dyDescent="0.3"/>
  <cols>
    <col min="5" max="5" width="11.6640625" customWidth="1"/>
  </cols>
  <sheetData>
    <row r="1" spans="1:7" x14ac:dyDescent="0.3">
      <c r="D1" s="32" t="s">
        <v>93</v>
      </c>
      <c r="E1" s="32"/>
      <c r="F1" s="32"/>
    </row>
    <row r="2" spans="1:7" x14ac:dyDescent="0.3">
      <c r="D2" s="32" t="s">
        <v>94</v>
      </c>
      <c r="E2" s="32"/>
      <c r="F2" s="32"/>
    </row>
    <row r="4" spans="1:7" x14ac:dyDescent="0.3">
      <c r="B4" s="35" t="s">
        <v>119</v>
      </c>
      <c r="C4" s="36"/>
      <c r="D4" s="36"/>
      <c r="E4" s="36"/>
      <c r="F4" s="36"/>
      <c r="G4" s="35" t="s">
        <v>119</v>
      </c>
    </row>
    <row r="5" spans="1:7" x14ac:dyDescent="0.3">
      <c r="C5" s="37" t="s">
        <v>95</v>
      </c>
    </row>
    <row r="6" spans="1:7" x14ac:dyDescent="0.3">
      <c r="B6" s="11">
        <v>1121</v>
      </c>
      <c r="C6" t="s">
        <v>96</v>
      </c>
      <c r="G6" s="11">
        <f>Income!H23</f>
        <v>1121</v>
      </c>
    </row>
    <row r="7" spans="1:7" x14ac:dyDescent="0.3">
      <c r="B7" s="11">
        <v>6101</v>
      </c>
      <c r="C7" t="s">
        <v>97</v>
      </c>
      <c r="G7" s="11">
        <f>Income!F23</f>
        <v>6423</v>
      </c>
    </row>
    <row r="8" spans="1:7" x14ac:dyDescent="0.3">
      <c r="B8" s="11">
        <v>59.82</v>
      </c>
      <c r="C8" t="s">
        <v>98</v>
      </c>
      <c r="G8" s="11">
        <f>Income!I23</f>
        <v>65.27000000000001</v>
      </c>
    </row>
    <row r="9" spans="1:7" x14ac:dyDescent="0.3">
      <c r="B9" s="11"/>
      <c r="G9" s="11"/>
    </row>
    <row r="10" spans="1:7" x14ac:dyDescent="0.3">
      <c r="B10" s="11"/>
      <c r="G10" s="11"/>
    </row>
    <row r="11" spans="1:7" x14ac:dyDescent="0.3">
      <c r="A11" s="15">
        <f>SUM(B6:B10)</f>
        <v>7281.82</v>
      </c>
      <c r="G11" s="15">
        <f>SUM(G6:G10)</f>
        <v>7609.27</v>
      </c>
    </row>
    <row r="12" spans="1:7" x14ac:dyDescent="0.3">
      <c r="C12" s="37" t="s">
        <v>99</v>
      </c>
    </row>
    <row r="13" spans="1:7" x14ac:dyDescent="0.3">
      <c r="B13" s="11">
        <v>336.25000000000006</v>
      </c>
      <c r="C13" t="s">
        <v>100</v>
      </c>
      <c r="F13" s="11">
        <f>Expenditure!M60</f>
        <v>276.49</v>
      </c>
    </row>
    <row r="14" spans="1:7" x14ac:dyDescent="0.3">
      <c r="B14">
        <v>8.44</v>
      </c>
      <c r="C14" t="s">
        <v>120</v>
      </c>
      <c r="F14" s="11">
        <f>Expenditure!Q65</f>
        <v>0</v>
      </c>
    </row>
    <row r="15" spans="1:7" x14ac:dyDescent="0.3">
      <c r="B15" s="11">
        <v>432</v>
      </c>
      <c r="C15" t="s">
        <v>101</v>
      </c>
      <c r="F15" s="11">
        <f>Expenditure!H65</f>
        <v>0</v>
      </c>
    </row>
    <row r="16" spans="1:7" x14ac:dyDescent="0.3">
      <c r="B16" s="11">
        <v>991.54</v>
      </c>
      <c r="C16" t="s">
        <v>102</v>
      </c>
      <c r="F16" s="11">
        <f>Expenditure!R60</f>
        <v>374</v>
      </c>
    </row>
    <row r="17" spans="1:7" x14ac:dyDescent="0.3">
      <c r="B17" s="11">
        <v>12</v>
      </c>
      <c r="C17" t="s">
        <v>103</v>
      </c>
      <c r="F17" s="11">
        <f>Expenditure!T65</f>
        <v>0</v>
      </c>
    </row>
    <row r="18" spans="1:7" x14ac:dyDescent="0.3">
      <c r="B18" s="11"/>
      <c r="C18" t="s">
        <v>104</v>
      </c>
    </row>
    <row r="19" spans="1:7" x14ac:dyDescent="0.3">
      <c r="B19" s="11">
        <v>2333.7799999999993</v>
      </c>
      <c r="C19" t="s">
        <v>105</v>
      </c>
      <c r="F19" s="11">
        <f>Expenditure!F60+Expenditure!G60</f>
        <v>1928.8400000000006</v>
      </c>
    </row>
    <row r="20" spans="1:7" x14ac:dyDescent="0.3">
      <c r="B20" s="11">
        <v>467.5</v>
      </c>
      <c r="C20" t="s">
        <v>106</v>
      </c>
      <c r="F20" s="11">
        <f>Expenditure!P65</f>
        <v>0</v>
      </c>
    </row>
    <row r="21" spans="1:7" x14ac:dyDescent="0.3">
      <c r="B21" s="11"/>
      <c r="C21" t="s">
        <v>107</v>
      </c>
    </row>
    <row r="22" spans="1:7" x14ac:dyDescent="0.3">
      <c r="B22" s="11">
        <v>53.7</v>
      </c>
      <c r="C22" t="s">
        <v>108</v>
      </c>
      <c r="F22" s="11">
        <f>Expenditure!X65</f>
        <v>0</v>
      </c>
    </row>
    <row r="23" spans="1:7" x14ac:dyDescent="0.3">
      <c r="B23" s="11">
        <v>61.760000000000005</v>
      </c>
      <c r="C23" t="s">
        <v>109</v>
      </c>
      <c r="F23" s="11">
        <f>Expenditure!I60+Expenditure!J60</f>
        <v>47.07</v>
      </c>
    </row>
    <row r="24" spans="1:7" x14ac:dyDescent="0.3">
      <c r="B24" s="11">
        <v>26.92</v>
      </c>
      <c r="C24" t="s">
        <v>110</v>
      </c>
      <c r="F24" s="11">
        <f>Expenditure!K60</f>
        <v>0</v>
      </c>
    </row>
    <row r="25" spans="1:7" x14ac:dyDescent="0.3">
      <c r="B25" s="11">
        <v>157.94</v>
      </c>
      <c r="C25" t="s">
        <v>111</v>
      </c>
      <c r="F25" s="11">
        <f>Expenditure!W60</f>
        <v>121.78</v>
      </c>
    </row>
    <row r="26" spans="1:7" x14ac:dyDescent="0.3">
      <c r="B26" s="11">
        <v>110.59</v>
      </c>
      <c r="C26" t="s">
        <v>112</v>
      </c>
      <c r="F26" s="11">
        <f>Expenditure!L60</f>
        <v>30</v>
      </c>
    </row>
    <row r="27" spans="1:7" x14ac:dyDescent="0.3">
      <c r="B27" s="11">
        <v>100</v>
      </c>
      <c r="C27" t="s">
        <v>113</v>
      </c>
      <c r="F27" s="11">
        <f>Expenditure!Z65</f>
        <v>0</v>
      </c>
    </row>
    <row r="28" spans="1:7" x14ac:dyDescent="0.3">
      <c r="B28" s="11">
        <v>343.16</v>
      </c>
      <c r="C28" t="s">
        <v>114</v>
      </c>
      <c r="F28" s="11">
        <f>Expenditure!S65</f>
        <v>0</v>
      </c>
    </row>
    <row r="29" spans="1:7" x14ac:dyDescent="0.3">
      <c r="B29" s="11">
        <v>140</v>
      </c>
      <c r="C29" t="s">
        <v>115</v>
      </c>
      <c r="F29" s="11">
        <f>Expenditure!N60</f>
        <v>50</v>
      </c>
    </row>
    <row r="30" spans="1:7" x14ac:dyDescent="0.3">
      <c r="B30" s="11">
        <v>750</v>
      </c>
      <c r="C30" t="s">
        <v>116</v>
      </c>
      <c r="F30" s="11">
        <f>Expenditure!Y65</f>
        <v>0</v>
      </c>
    </row>
    <row r="31" spans="1:7" x14ac:dyDescent="0.3">
      <c r="A31" s="11">
        <f>SUM(B13:B30)</f>
        <v>6325.579999999999</v>
      </c>
      <c r="G31" s="11">
        <f>SUM(F13:F30)</f>
        <v>2828.1800000000012</v>
      </c>
    </row>
    <row r="33" spans="1:7" ht="15" thickBot="1" x14ac:dyDescent="0.35">
      <c r="A33" s="38">
        <f>A11-A31</f>
        <v>956.24000000000069</v>
      </c>
      <c r="B33" s="32"/>
      <c r="C33" s="32" t="s">
        <v>117</v>
      </c>
      <c r="D33" s="32"/>
      <c r="E33" s="32"/>
      <c r="F33" s="32"/>
      <c r="G33" s="38">
        <f>G11-G31</f>
        <v>4781.0899999999992</v>
      </c>
    </row>
    <row r="34" spans="1:7" ht="15" thickTop="1" x14ac:dyDescent="0.3"/>
    <row r="35" spans="1:7" x14ac:dyDescent="0.3">
      <c r="B35" s="39" t="s">
        <v>118</v>
      </c>
    </row>
    <row r="37" spans="1:7" x14ac:dyDescent="0.3">
      <c r="B37" t="s">
        <v>48</v>
      </c>
      <c r="F37">
        <v>9238.7099999999991</v>
      </c>
    </row>
    <row r="38" spans="1:7" x14ac:dyDescent="0.3">
      <c r="B38" t="s">
        <v>39</v>
      </c>
      <c r="F38" s="11">
        <v>9008.8700000000008</v>
      </c>
    </row>
    <row r="39" spans="1:7" x14ac:dyDescent="0.3">
      <c r="F39" s="15">
        <f>F37+F38</f>
        <v>18247.580000000002</v>
      </c>
    </row>
    <row r="40" spans="1:7" x14ac:dyDescent="0.3">
      <c r="B40" t="s">
        <v>40</v>
      </c>
      <c r="F40" s="11">
        <v>6682.75</v>
      </c>
    </row>
    <row r="41" spans="1:7" ht="15" thickBot="1" x14ac:dyDescent="0.35">
      <c r="B41" t="s">
        <v>41</v>
      </c>
      <c r="F41" s="16">
        <f>F39-F40</f>
        <v>11564.830000000002</v>
      </c>
    </row>
    <row r="45" spans="1:7" x14ac:dyDescent="0.3">
      <c r="B45" t="s">
        <v>90</v>
      </c>
      <c r="F45">
        <v>3590.07</v>
      </c>
    </row>
    <row r="46" spans="1:7" x14ac:dyDescent="0.3">
      <c r="B46" t="s">
        <v>91</v>
      </c>
      <c r="F46" s="11">
        <v>8046.76</v>
      </c>
    </row>
    <row r="47" spans="1:7" x14ac:dyDescent="0.3">
      <c r="B47" t="s">
        <v>42</v>
      </c>
      <c r="F47" s="11">
        <v>72</v>
      </c>
    </row>
    <row r="48" spans="1:7" ht="15" thickBot="1" x14ac:dyDescent="0.35">
      <c r="B48" t="s">
        <v>55</v>
      </c>
      <c r="F48" s="16">
        <f>F45+F46-F47</f>
        <v>11564.83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Expenditure</vt:lpstr>
      <vt:lpstr>Income</vt:lpstr>
      <vt:lpstr>Bank Rec</vt:lpstr>
      <vt:lpstr>Perv V Budget</vt:lpstr>
      <vt:lpstr>P &amp; 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</dc:creator>
  <cp:lastModifiedBy>Janet</cp:lastModifiedBy>
  <cp:lastPrinted>2016-01-25T11:10:08Z</cp:lastPrinted>
  <dcterms:created xsi:type="dcterms:W3CDTF">2014-06-04T13:11:26Z</dcterms:created>
  <dcterms:modified xsi:type="dcterms:W3CDTF">2016-01-27T14:37:28Z</dcterms:modified>
</cp:coreProperties>
</file>