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 User\Documents\Frampton\2020\Finance\"/>
    </mc:Choice>
  </mc:AlternateContent>
  <bookViews>
    <workbookView xWindow="0" yWindow="0" windowWidth="20490" windowHeight="7755" tabRatio="798" activeTab="3"/>
  </bookViews>
  <sheets>
    <sheet name="Payments " sheetId="1" r:id="rId1"/>
    <sheet name="Receipts" sheetId="9" r:id="rId2"/>
    <sheet name="Precept " sheetId="7" r:id="rId3"/>
    <sheet name="Reconciliation" sheetId="10" r:id="rId4"/>
    <sheet name="Reserves" sheetId="8" r:id="rId5"/>
  </sheets>
  <definedNames>
    <definedName name="_xlnm.Print_Area" localSheetId="0">'Payments '!$A$2:$U$48</definedName>
    <definedName name="_xlnm.Print_Area" localSheetId="2">'Precept '!$A$1:$F$30</definedName>
  </definedNames>
  <calcPr calcId="152511"/>
</workbook>
</file>

<file path=xl/calcChain.xml><?xml version="1.0" encoding="utf-8"?>
<calcChain xmlns="http://schemas.openxmlformats.org/spreadsheetml/2006/main">
  <c r="U45" i="1" l="1"/>
  <c r="U46" i="1"/>
  <c r="U47" i="1"/>
  <c r="U44" i="1" l="1"/>
  <c r="U43" i="1" l="1"/>
  <c r="U42" i="1" l="1"/>
  <c r="U41" i="1" l="1"/>
  <c r="U39" i="1" l="1"/>
  <c r="U40" i="1"/>
  <c r="U38" i="1" l="1"/>
  <c r="U37" i="1" l="1"/>
  <c r="C27" i="7" l="1"/>
  <c r="D9" i="9" l="1"/>
  <c r="E9" i="9"/>
  <c r="F9" i="9"/>
  <c r="C9" i="9"/>
  <c r="U32" i="1" l="1"/>
  <c r="U33" i="1"/>
  <c r="U34" i="1"/>
  <c r="U35" i="1"/>
  <c r="U31" i="1" l="1"/>
  <c r="U27" i="1"/>
  <c r="U28" i="1"/>
  <c r="U29" i="1"/>
  <c r="U30" i="1"/>
  <c r="U26" i="1" l="1"/>
  <c r="U24" i="1" l="1"/>
  <c r="U25" i="1"/>
  <c r="U36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D48" i="1"/>
  <c r="U21" i="1" l="1"/>
  <c r="U22" i="1"/>
  <c r="U23" i="1"/>
  <c r="U20" i="1" l="1"/>
  <c r="U19" i="1" l="1"/>
  <c r="U17" i="1" l="1"/>
  <c r="U18" i="1"/>
  <c r="U15" i="1" l="1"/>
  <c r="U16" i="1"/>
  <c r="U14" i="1" l="1"/>
  <c r="U5" i="1"/>
  <c r="U6" i="1"/>
  <c r="U13" i="1" l="1"/>
  <c r="U4" i="1" l="1"/>
  <c r="U12" i="1" l="1"/>
  <c r="U7" i="1" l="1"/>
  <c r="U8" i="1"/>
  <c r="U9" i="1"/>
  <c r="U10" i="1"/>
  <c r="U11" i="1"/>
  <c r="D33" i="10" l="1"/>
  <c r="G17" i="10" s="1"/>
  <c r="B18" i="10"/>
  <c r="G15" i="10" s="1"/>
  <c r="B9" i="10"/>
  <c r="G6" i="10" s="1"/>
  <c r="G18" i="10" l="1"/>
  <c r="E4" i="8" s="1"/>
  <c r="E12" i="8" s="1"/>
  <c r="U3" i="1"/>
  <c r="U48" i="1" s="1"/>
  <c r="B31" i="10" l="1"/>
  <c r="B13" i="7"/>
  <c r="E13" i="7" s="1"/>
  <c r="B14" i="7"/>
  <c r="B15" i="7"/>
  <c r="D15" i="7" s="1"/>
  <c r="B16" i="7"/>
  <c r="D16" i="7" s="1"/>
  <c r="B17" i="7"/>
  <c r="B19" i="7"/>
  <c r="D19" i="7" s="1"/>
  <c r="B20" i="7"/>
  <c r="D20" i="7" s="1"/>
  <c r="B21" i="7"/>
  <c r="D21" i="7" s="1"/>
  <c r="B22" i="7"/>
  <c r="D22" i="7" s="1"/>
  <c r="B23" i="7"/>
  <c r="B24" i="7"/>
  <c r="D24" i="7" s="1"/>
  <c r="B25" i="7"/>
  <c r="B26" i="7"/>
  <c r="D26" i="7" s="1"/>
  <c r="B28" i="7"/>
  <c r="B29" i="7"/>
  <c r="B18" i="7"/>
  <c r="D18" i="7" s="1"/>
  <c r="B6" i="7"/>
  <c r="E6" i="7" s="1"/>
  <c r="B7" i="7"/>
  <c r="E7" i="7" s="1"/>
  <c r="B8" i="7"/>
  <c r="E8" i="7" s="1"/>
  <c r="C9" i="7"/>
  <c r="E10" i="7"/>
  <c r="E14" i="7" l="1"/>
  <c r="D14" i="7"/>
  <c r="E23" i="7"/>
  <c r="D23" i="7"/>
  <c r="E17" i="7"/>
  <c r="D17" i="7"/>
  <c r="E25" i="7"/>
  <c r="D25" i="7"/>
  <c r="G9" i="9"/>
  <c r="B26" i="10" s="1"/>
  <c r="G7" i="10" s="1"/>
  <c r="G8" i="10" s="1"/>
  <c r="G23" i="10"/>
  <c r="G10" i="10"/>
  <c r="E24" i="7"/>
  <c r="E26" i="7"/>
  <c r="B5" i="7"/>
  <c r="E19" i="7"/>
  <c r="E21" i="7"/>
  <c r="E22" i="7"/>
  <c r="E20" i="7"/>
  <c r="E16" i="7"/>
  <c r="B27" i="7"/>
  <c r="D27" i="7" s="1"/>
  <c r="E18" i="7"/>
  <c r="D13" i="7"/>
  <c r="E15" i="7"/>
  <c r="G22" i="10" l="1"/>
  <c r="G25" i="10" s="1"/>
  <c r="G11" i="10"/>
  <c r="E5" i="7"/>
  <c r="B9" i="7"/>
  <c r="E9" i="7" s="1"/>
  <c r="E27" i="7"/>
  <c r="B30" i="7"/>
</calcChain>
</file>

<file path=xl/sharedStrings.xml><?xml version="1.0" encoding="utf-8"?>
<sst xmlns="http://schemas.openxmlformats.org/spreadsheetml/2006/main" count="182" uniqueCount="110">
  <si>
    <t>Date</t>
  </si>
  <si>
    <t>Payee Details</t>
  </si>
  <si>
    <t>Salaries</t>
  </si>
  <si>
    <t>VAT</t>
  </si>
  <si>
    <t>Total</t>
  </si>
  <si>
    <t>Totals</t>
  </si>
  <si>
    <t xml:space="preserve">Received from </t>
  </si>
  <si>
    <t>Precept</t>
  </si>
  <si>
    <t>Receipts</t>
  </si>
  <si>
    <t>£</t>
  </si>
  <si>
    <t>Total Receipts</t>
  </si>
  <si>
    <t>Payments</t>
  </si>
  <si>
    <t>Total Payments</t>
  </si>
  <si>
    <t>Insurance</t>
  </si>
  <si>
    <t>Budget</t>
  </si>
  <si>
    <t xml:space="preserve">Amount </t>
  </si>
  <si>
    <t>The net balances reconcile to the Cash Book (receipts &amp; payments account) for the year as follows</t>
  </si>
  <si>
    <t>BANK RECONCILLIATION</t>
  </si>
  <si>
    <t>Difference</t>
  </si>
  <si>
    <t>Training</t>
  </si>
  <si>
    <t>Honourium</t>
  </si>
  <si>
    <t>Salary</t>
  </si>
  <si>
    <t>Interest</t>
  </si>
  <si>
    <t>Stationary</t>
  </si>
  <si>
    <t>Fees</t>
  </si>
  <si>
    <t>Playground</t>
  </si>
  <si>
    <t>Actual</t>
  </si>
  <si>
    <t>Expenses</t>
  </si>
  <si>
    <t>Web site</t>
  </si>
  <si>
    <t>Allotments</t>
  </si>
  <si>
    <t>Burial ground</t>
  </si>
  <si>
    <t>Waste Paper Account</t>
  </si>
  <si>
    <t>General Reserve</t>
  </si>
  <si>
    <t>Donations</t>
  </si>
  <si>
    <t>Website</t>
  </si>
  <si>
    <t>Honorium</t>
  </si>
  <si>
    <t>Grass Cutting</t>
  </si>
  <si>
    <t>F&amp;E</t>
  </si>
  <si>
    <t>Burial Ground</t>
  </si>
  <si>
    <t>Footpaths and Enviroment</t>
  </si>
  <si>
    <t>HMRC</t>
  </si>
  <si>
    <t>DD</t>
  </si>
  <si>
    <t>Reserves</t>
  </si>
  <si>
    <t>Plot 10 Fund</t>
  </si>
  <si>
    <t>Play Area Maintenance Fund</t>
  </si>
  <si>
    <t>Frampton Payments 1920</t>
  </si>
  <si>
    <t>Frampton Receipts 1920</t>
  </si>
  <si>
    <t>Wayne Lewin</t>
  </si>
  <si>
    <t>SO</t>
  </si>
  <si>
    <t>RECONCILIATION FOR THE YEAR 2019 - 2020</t>
  </si>
  <si>
    <t>A</t>
  </si>
  <si>
    <t>E</t>
  </si>
  <si>
    <t>CURRENT BALANCE</t>
  </si>
  <si>
    <t>OPENING BALANCE</t>
  </si>
  <si>
    <t>UNPRESENTED CHEQUES</t>
  </si>
  <si>
    <t xml:space="preserve">Carried forward </t>
  </si>
  <si>
    <t>AMOUNT</t>
  </si>
  <si>
    <t>PLUS INCOME</t>
  </si>
  <si>
    <t>SUB TOTAL</t>
  </si>
  <si>
    <t>TOTAL</t>
  </si>
  <si>
    <t>LESS EXPENDITURE</t>
  </si>
  <si>
    <t>B</t>
  </si>
  <si>
    <t>BANK DETAILS</t>
  </si>
  <si>
    <t xml:space="preserve">BANK ACCOUNT </t>
  </si>
  <si>
    <t>BALANCE</t>
  </si>
  <si>
    <t xml:space="preserve">Lloyds Bank </t>
  </si>
  <si>
    <t>CUMULATIVE BALANCE</t>
  </si>
  <si>
    <t>TOTAL BANK BALANCES</t>
  </si>
  <si>
    <t>LESS  U/P CHEQUES</t>
  </si>
  <si>
    <t>C</t>
  </si>
  <si>
    <t xml:space="preserve">INCOME </t>
  </si>
  <si>
    <t>INCOME TO DATE</t>
  </si>
  <si>
    <t>INCOME</t>
  </si>
  <si>
    <t>See Payments Ledger</t>
  </si>
  <si>
    <t>EXPENDITURE</t>
  </si>
  <si>
    <t>EXPENDITURE TO DATE</t>
  </si>
  <si>
    <t>See Receipts Ledger</t>
  </si>
  <si>
    <t>SHEET 1</t>
  </si>
  <si>
    <t>RECONCILIATION</t>
  </si>
  <si>
    <t>FRAMPTON PARISH COUNCIL</t>
  </si>
  <si>
    <t>Chq</t>
  </si>
  <si>
    <t>Zurich Insurance</t>
  </si>
  <si>
    <t>Simon Vines</t>
  </si>
  <si>
    <t>DAPTC</t>
  </si>
  <si>
    <t>Portland Skips</t>
  </si>
  <si>
    <t>KTD Gardening Ltd</t>
  </si>
  <si>
    <t>Dorset Council</t>
  </si>
  <si>
    <t>Millenium Green</t>
  </si>
  <si>
    <t>Play Area Equipment Fund</t>
  </si>
  <si>
    <t>Sydenhams Hire</t>
  </si>
  <si>
    <t>V L Drake (Burial Plots)</t>
  </si>
  <si>
    <t>Mr Rory Smith</t>
  </si>
  <si>
    <t>Frampton Village News</t>
  </si>
  <si>
    <t>JP Consultantants</t>
  </si>
  <si>
    <t>Waitrose</t>
  </si>
  <si>
    <t>St Marys PCC Frampton</t>
  </si>
  <si>
    <t>DorsetWastePartnership</t>
  </si>
  <si>
    <t>Double-Burrows Ltd</t>
  </si>
  <si>
    <t>Stratton Youth Club</t>
  </si>
  <si>
    <t>Chalk Stream Drivers</t>
  </si>
  <si>
    <t>Patrick Duncan</t>
  </si>
  <si>
    <t>Rory Smith</t>
  </si>
  <si>
    <t>Grassby</t>
  </si>
  <si>
    <t>Burial</t>
  </si>
  <si>
    <t>Shaw and Sons</t>
  </si>
  <si>
    <t>Tesco</t>
  </si>
  <si>
    <t>Maiden Newton Clearance</t>
  </si>
  <si>
    <t>Sprint Signs (Andrew T)</t>
  </si>
  <si>
    <t>Elite Playground Inspections</t>
  </si>
  <si>
    <t>Main account BS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</si>
</sst>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3"/>
      <color indexed="8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/>
    <xf numFmtId="4" fontId="2" fillId="0" borderId="0" xfId="0" applyNumberFormat="1" applyFont="1" applyAlignment="1">
      <alignment horizontal="right"/>
    </xf>
    <xf numFmtId="2" fontId="4" fillId="0" borderId="0" xfId="0" applyNumberFormat="1" applyFont="1"/>
    <xf numFmtId="4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2" fontId="6" fillId="0" borderId="0" xfId="0" applyNumberFormat="1" applyFont="1"/>
    <xf numFmtId="4" fontId="6" fillId="0" borderId="0" xfId="0" applyNumberFormat="1" applyFont="1" applyAlignment="1">
      <alignment horizontal="right"/>
    </xf>
    <xf numFmtId="2" fontId="7" fillId="0" borderId="0" xfId="0" applyNumberFormat="1" applyFont="1"/>
    <xf numFmtId="4" fontId="7" fillId="0" borderId="0" xfId="0" applyNumberFormat="1" applyFont="1" applyAlignment="1">
      <alignment horizontal="right"/>
    </xf>
    <xf numFmtId="2" fontId="0" fillId="0" borderId="0" xfId="0" applyNumberForma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right"/>
    </xf>
    <xf numFmtId="2" fontId="2" fillId="0" borderId="0" xfId="0" applyNumberFormat="1" applyFont="1" applyFill="1" applyAlignment="1">
      <alignment horizontal="left"/>
    </xf>
    <xf numFmtId="2" fontId="3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/>
    <xf numFmtId="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41" fontId="0" fillId="0" borderId="1" xfId="0" applyNumberFormat="1" applyBorder="1"/>
    <xf numFmtId="2" fontId="3" fillId="0" borderId="1" xfId="0" applyNumberFormat="1" applyFont="1" applyBorder="1"/>
    <xf numFmtId="14" fontId="2" fillId="0" borderId="0" xfId="0" applyNumberFormat="1" applyFont="1" applyAlignment="1">
      <alignment horizontal="left"/>
    </xf>
    <xf numFmtId="164" fontId="2" fillId="0" borderId="1" xfId="0" applyNumberFormat="1" applyFont="1" applyBorder="1"/>
    <xf numFmtId="14" fontId="0" fillId="0" borderId="0" xfId="0" applyNumberFormat="1" applyAlignment="1">
      <alignment horizontal="left"/>
    </xf>
    <xf numFmtId="14" fontId="3" fillId="0" borderId="0" xfId="0" applyNumberFormat="1" applyFont="1" applyBorder="1" applyAlignment="1">
      <alignment horizontal="left"/>
    </xf>
    <xf numFmtId="4" fontId="0" fillId="0" borderId="0" xfId="0" applyNumberFormat="1" applyFill="1" applyAlignment="1">
      <alignment horizontal="left"/>
    </xf>
    <xf numFmtId="14" fontId="2" fillId="0" borderId="1" xfId="0" applyNumberFormat="1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2" fontId="4" fillId="0" borderId="1" xfId="0" quotePrefix="1" applyNumberFormat="1" applyFont="1" applyBorder="1" applyAlignment="1">
      <alignment horizontal="center"/>
    </xf>
    <xf numFmtId="2" fontId="4" fillId="0" borderId="1" xfId="0" applyNumberFormat="1" applyFont="1" applyBorder="1" applyAlignment="1"/>
    <xf numFmtId="4" fontId="0" fillId="0" borderId="0" xfId="0" applyNumberFormat="1" applyFill="1" applyBorder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0" fillId="0" borderId="0" xfId="0" quotePrefix="1" applyNumberFormat="1" applyFont="1" applyFill="1" applyBorder="1" applyAlignment="1">
      <alignment horizontal="left"/>
    </xf>
    <xf numFmtId="1" fontId="11" fillId="0" borderId="0" xfId="0" applyNumberFormat="1" applyFont="1" applyFill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44" fontId="13" fillId="0" borderId="0" xfId="1" applyFont="1"/>
    <xf numFmtId="44" fontId="13" fillId="0" borderId="0" xfId="0" applyNumberFormat="1" applyFont="1"/>
    <xf numFmtId="0" fontId="13" fillId="0" borderId="0" xfId="0" applyFont="1" applyAlignment="1">
      <alignment wrapText="1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3" fillId="0" borderId="0" xfId="0" applyNumberFormat="1" applyFont="1"/>
    <xf numFmtId="0" fontId="13" fillId="0" borderId="0" xfId="0" applyNumberFormat="1" applyFont="1" applyAlignment="1">
      <alignment wrapText="1"/>
    </xf>
    <xf numFmtId="0" fontId="9" fillId="0" borderId="0" xfId="0" applyNumberFormat="1" applyFont="1" applyAlignment="1"/>
    <xf numFmtId="14" fontId="1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2" fontId="0" fillId="0" borderId="3" xfId="0" applyNumberFormat="1" applyBorder="1"/>
    <xf numFmtId="0" fontId="3" fillId="0" borderId="5" xfId="0" applyFont="1" applyBorder="1"/>
    <xf numFmtId="2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15" fontId="0" fillId="0" borderId="9" xfId="0" applyNumberFormat="1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3" fillId="0" borderId="7" xfId="0" applyFont="1" applyBorder="1"/>
    <xf numFmtId="0" fontId="4" fillId="0" borderId="0" xfId="0" applyFont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2" fontId="3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2" fontId="3" fillId="0" borderId="3" xfId="0" applyNumberFormat="1" applyFont="1" applyBorder="1"/>
    <xf numFmtId="0" fontId="0" fillId="0" borderId="9" xfId="0" applyBorder="1"/>
    <xf numFmtId="0" fontId="0" fillId="0" borderId="4" xfId="0" applyBorder="1"/>
    <xf numFmtId="2" fontId="4" fillId="0" borderId="3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2" fontId="4" fillId="8" borderId="1" xfId="0" applyNumberFormat="1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2" fontId="0" fillId="0" borderId="6" xfId="0" applyNumberFormat="1" applyBorder="1"/>
    <xf numFmtId="2" fontId="21" fillId="9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2" fillId="2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0" fillId="0" borderId="1" xfId="2" applyFont="1" applyBorder="1"/>
    <xf numFmtId="2" fontId="14" fillId="0" borderId="0" xfId="0" applyNumberFormat="1" applyFont="1" applyAlignment="1"/>
    <xf numFmtId="2" fontId="13" fillId="0" borderId="0" xfId="0" applyNumberFormat="1" applyFont="1"/>
    <xf numFmtId="0" fontId="0" fillId="0" borderId="1" xfId="0" applyNumberFormat="1" applyBorder="1" applyAlignment="1">
      <alignment horizontal="right"/>
    </xf>
    <xf numFmtId="0" fontId="0" fillId="2" borderId="0" xfId="0" applyFill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</cellXfs>
  <cellStyles count="3">
    <cellStyle name="Currency 2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opLeftCell="A28" zoomScaleNormal="100" workbookViewId="0">
      <selection activeCell="S55" sqref="S55"/>
    </sheetView>
  </sheetViews>
  <sheetFormatPr defaultRowHeight="12.75" x14ac:dyDescent="0.2"/>
  <cols>
    <col min="1" max="1" width="10.7109375" style="40" customWidth="1"/>
    <col min="2" max="2" width="25.7109375" style="3" customWidth="1"/>
    <col min="3" max="3" width="5.42578125" style="56" customWidth="1"/>
    <col min="4" max="4" width="8.42578125" style="49" customWidth="1"/>
    <col min="5" max="5" width="8.85546875" style="3" customWidth="1"/>
    <col min="6" max="6" width="10.5703125" style="3" customWidth="1"/>
    <col min="7" max="7" width="11.28515625" style="3" customWidth="1"/>
    <col min="8" max="8" width="10.85546875" style="3" customWidth="1"/>
    <col min="9" max="9" width="7.42578125" style="3" customWidth="1"/>
    <col min="10" max="10" width="11.140625" style="3" customWidth="1"/>
    <col min="11" max="11" width="8.85546875" style="3" customWidth="1"/>
    <col min="12" max="12" width="9.7109375" style="3" customWidth="1"/>
    <col min="13" max="13" width="10.140625" style="3" customWidth="1"/>
    <col min="14" max="14" width="13.28515625" style="3" customWidth="1"/>
    <col min="15" max="15" width="9.140625" style="3" customWidth="1"/>
    <col min="16" max="16" width="12.7109375" style="3" customWidth="1"/>
    <col min="17" max="17" width="14.7109375" style="3" customWidth="1"/>
    <col min="18" max="18" width="12.7109375" style="3" customWidth="1"/>
    <col min="19" max="19" width="11.140625" style="3" customWidth="1"/>
    <col min="20" max="20" width="7.140625" style="3" customWidth="1"/>
    <col min="21" max="16384" width="9.140625" style="3"/>
  </cols>
  <sheetData>
    <row r="1" spans="1:21" x14ac:dyDescent="0.2">
      <c r="A1" s="129" t="s">
        <v>45</v>
      </c>
      <c r="B1" s="130"/>
      <c r="C1" s="131"/>
      <c r="D1" s="13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1" customFormat="1" x14ac:dyDescent="0.2">
      <c r="A2" s="50" t="s">
        <v>0</v>
      </c>
      <c r="B2" s="58" t="s">
        <v>1</v>
      </c>
      <c r="C2" s="133" t="s">
        <v>80</v>
      </c>
      <c r="D2" s="134" t="s">
        <v>15</v>
      </c>
      <c r="E2" s="135" t="s">
        <v>21</v>
      </c>
      <c r="F2" s="135" t="s">
        <v>27</v>
      </c>
      <c r="G2" s="135" t="s">
        <v>23</v>
      </c>
      <c r="H2" s="135" t="s">
        <v>13</v>
      </c>
      <c r="I2" s="135" t="s">
        <v>24</v>
      </c>
      <c r="J2" s="135" t="s">
        <v>33</v>
      </c>
      <c r="K2" s="135" t="s">
        <v>34</v>
      </c>
      <c r="L2" s="135" t="s">
        <v>35</v>
      </c>
      <c r="M2" s="135" t="s">
        <v>19</v>
      </c>
      <c r="N2" s="135" t="s">
        <v>36</v>
      </c>
      <c r="O2" s="135" t="s">
        <v>37</v>
      </c>
      <c r="P2" s="135" t="s">
        <v>29</v>
      </c>
      <c r="Q2" s="135" t="s">
        <v>38</v>
      </c>
      <c r="R2" s="135" t="s">
        <v>25</v>
      </c>
      <c r="S2" s="135" t="s">
        <v>42</v>
      </c>
      <c r="T2" s="135" t="s">
        <v>3</v>
      </c>
      <c r="U2" s="135" t="s">
        <v>4</v>
      </c>
    </row>
    <row r="3" spans="1:21" s="76" customFormat="1" x14ac:dyDescent="0.2">
      <c r="A3" s="41">
        <v>43585</v>
      </c>
      <c r="B3" s="136" t="s">
        <v>47</v>
      </c>
      <c r="C3" s="137" t="s">
        <v>48</v>
      </c>
      <c r="D3" s="138">
        <v>204.12</v>
      </c>
      <c r="E3" s="139">
        <v>179.52</v>
      </c>
      <c r="F3" s="139">
        <v>24.6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>
        <f>SUM(E3:T3)</f>
        <v>204.12</v>
      </c>
    </row>
    <row r="4" spans="1:21" s="76" customFormat="1" x14ac:dyDescent="0.2">
      <c r="A4" s="41">
        <v>43615</v>
      </c>
      <c r="B4" s="136" t="s">
        <v>47</v>
      </c>
      <c r="C4" s="137" t="s">
        <v>48</v>
      </c>
      <c r="D4" s="138">
        <v>204.12</v>
      </c>
      <c r="E4" s="139">
        <v>179.52</v>
      </c>
      <c r="F4" s="139">
        <v>24.6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>
        <f>SUM(E4:T4)</f>
        <v>204.12</v>
      </c>
    </row>
    <row r="5" spans="1:21" s="76" customFormat="1" x14ac:dyDescent="0.2">
      <c r="A5" s="41">
        <v>43646</v>
      </c>
      <c r="B5" s="136" t="s">
        <v>47</v>
      </c>
      <c r="C5" s="137" t="s">
        <v>48</v>
      </c>
      <c r="D5" s="138">
        <v>204.12</v>
      </c>
      <c r="E5" s="139">
        <v>179.52</v>
      </c>
      <c r="F5" s="139">
        <v>24.6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>
        <f>SUM(E5:T5)</f>
        <v>204.12</v>
      </c>
    </row>
    <row r="6" spans="1:21" s="76" customFormat="1" x14ac:dyDescent="0.2">
      <c r="A6" s="41">
        <v>43646</v>
      </c>
      <c r="B6" s="136" t="s">
        <v>40</v>
      </c>
      <c r="C6" s="137" t="s">
        <v>41</v>
      </c>
      <c r="D6" s="138">
        <v>134.63999999999999</v>
      </c>
      <c r="E6" s="139">
        <v>134.63999999999999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>
        <f>SUM(E6:T6)</f>
        <v>134.63999999999999</v>
      </c>
    </row>
    <row r="7" spans="1:21" s="76" customFormat="1" x14ac:dyDescent="0.2">
      <c r="A7" s="41">
        <v>43661</v>
      </c>
      <c r="B7" s="136" t="s">
        <v>84</v>
      </c>
      <c r="C7" s="137">
        <v>798</v>
      </c>
      <c r="D7" s="138">
        <v>325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>
        <v>200</v>
      </c>
      <c r="Q7" s="139"/>
      <c r="R7" s="139"/>
      <c r="S7" s="139">
        <v>70.83</v>
      </c>
      <c r="T7" s="139">
        <v>54.17</v>
      </c>
      <c r="U7" s="139">
        <f t="shared" ref="U7:U47" si="0">SUM(E7:T7)</f>
        <v>325</v>
      </c>
    </row>
    <row r="8" spans="1:21" s="76" customFormat="1" x14ac:dyDescent="0.2">
      <c r="A8" s="41">
        <v>43661</v>
      </c>
      <c r="B8" s="136" t="s">
        <v>81</v>
      </c>
      <c r="C8" s="137">
        <v>799</v>
      </c>
      <c r="D8" s="138">
        <v>466.64</v>
      </c>
      <c r="E8" s="139"/>
      <c r="F8" s="139"/>
      <c r="G8" s="139"/>
      <c r="H8" s="139">
        <v>466.64</v>
      </c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>
        <f t="shared" si="0"/>
        <v>466.64</v>
      </c>
    </row>
    <row r="9" spans="1:21" s="76" customFormat="1" x14ac:dyDescent="0.2">
      <c r="A9" s="41">
        <v>43661</v>
      </c>
      <c r="B9" s="136" t="s">
        <v>82</v>
      </c>
      <c r="C9" s="137">
        <v>800</v>
      </c>
      <c r="D9" s="138">
        <v>110.37</v>
      </c>
      <c r="E9" s="139"/>
      <c r="F9" s="139"/>
      <c r="G9" s="139"/>
      <c r="H9" s="139"/>
      <c r="I9" s="139"/>
      <c r="J9" s="139"/>
      <c r="K9" s="139">
        <v>91.98</v>
      </c>
      <c r="L9" s="139"/>
      <c r="M9" s="139"/>
      <c r="N9" s="139"/>
      <c r="O9" s="139"/>
      <c r="P9" s="139"/>
      <c r="Q9" s="139"/>
      <c r="R9" s="139"/>
      <c r="S9" s="139"/>
      <c r="T9" s="139">
        <v>18.39</v>
      </c>
      <c r="U9" s="139">
        <f t="shared" si="0"/>
        <v>110.37</v>
      </c>
    </row>
    <row r="10" spans="1:21" s="76" customFormat="1" x14ac:dyDescent="0.2">
      <c r="A10" s="41">
        <v>43661</v>
      </c>
      <c r="B10" s="136" t="s">
        <v>83</v>
      </c>
      <c r="C10" s="137">
        <v>801</v>
      </c>
      <c r="D10" s="138">
        <v>181.89</v>
      </c>
      <c r="E10" s="139"/>
      <c r="F10" s="139"/>
      <c r="G10" s="139"/>
      <c r="H10" s="139"/>
      <c r="I10" s="139">
        <v>181.89</v>
      </c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>
        <f t="shared" si="0"/>
        <v>181.89</v>
      </c>
    </row>
    <row r="11" spans="1:21" s="76" customFormat="1" x14ac:dyDescent="0.2">
      <c r="A11" s="41">
        <v>43661</v>
      </c>
      <c r="B11" s="136" t="s">
        <v>85</v>
      </c>
      <c r="C11" s="137">
        <v>802</v>
      </c>
      <c r="D11" s="138">
        <v>530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>
        <v>480</v>
      </c>
      <c r="O11" s="139">
        <v>50</v>
      </c>
      <c r="P11" s="139"/>
      <c r="Q11" s="139"/>
      <c r="R11" s="139"/>
      <c r="S11" s="139"/>
      <c r="T11" s="139"/>
      <c r="U11" s="139">
        <f t="shared" si="0"/>
        <v>530</v>
      </c>
    </row>
    <row r="12" spans="1:21" s="76" customFormat="1" x14ac:dyDescent="0.2">
      <c r="A12" s="41">
        <v>43661</v>
      </c>
      <c r="B12" s="136" t="s">
        <v>87</v>
      </c>
      <c r="C12" s="137">
        <v>803</v>
      </c>
      <c r="D12" s="138">
        <v>250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>
        <v>250</v>
      </c>
      <c r="T12" s="139"/>
      <c r="U12" s="139">
        <f t="shared" si="0"/>
        <v>250</v>
      </c>
    </row>
    <row r="13" spans="1:21" s="76" customFormat="1" x14ac:dyDescent="0.2">
      <c r="A13" s="41">
        <v>43661</v>
      </c>
      <c r="B13" s="136" t="s">
        <v>85</v>
      </c>
      <c r="C13" s="137">
        <v>804</v>
      </c>
      <c r="D13" s="138">
        <v>240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>
        <v>240</v>
      </c>
      <c r="O13" s="139"/>
      <c r="P13" s="139"/>
      <c r="Q13" s="139"/>
      <c r="R13" s="139"/>
      <c r="S13" s="139"/>
      <c r="T13" s="139"/>
      <c r="U13" s="139">
        <f t="shared" si="0"/>
        <v>240</v>
      </c>
    </row>
    <row r="14" spans="1:21" s="76" customFormat="1" x14ac:dyDescent="0.2">
      <c r="A14" s="41">
        <v>43661</v>
      </c>
      <c r="B14" s="136" t="s">
        <v>89</v>
      </c>
      <c r="C14" s="137">
        <v>805</v>
      </c>
      <c r="D14" s="138">
        <v>574.08000000000004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>
        <v>478.4</v>
      </c>
      <c r="P14" s="139"/>
      <c r="Q14" s="139"/>
      <c r="R14" s="139"/>
      <c r="S14" s="139"/>
      <c r="T14" s="139">
        <v>95.68</v>
      </c>
      <c r="U14" s="139">
        <f t="shared" si="0"/>
        <v>574.07999999999993</v>
      </c>
    </row>
    <row r="15" spans="1:21" s="76" customFormat="1" x14ac:dyDescent="0.2">
      <c r="A15" s="41">
        <v>43677</v>
      </c>
      <c r="B15" s="136" t="s">
        <v>47</v>
      </c>
      <c r="C15" s="137" t="s">
        <v>48</v>
      </c>
      <c r="D15" s="138">
        <v>204.12</v>
      </c>
      <c r="E15" s="139">
        <v>179.52</v>
      </c>
      <c r="F15" s="139">
        <v>24.6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>
        <f t="shared" si="0"/>
        <v>204.12</v>
      </c>
    </row>
    <row r="16" spans="1:21" s="76" customFormat="1" x14ac:dyDescent="0.2">
      <c r="A16" s="41">
        <v>43708</v>
      </c>
      <c r="B16" s="136" t="s">
        <v>47</v>
      </c>
      <c r="C16" s="137" t="s">
        <v>48</v>
      </c>
      <c r="D16" s="138">
        <v>204.12</v>
      </c>
      <c r="E16" s="139">
        <v>179.52</v>
      </c>
      <c r="F16" s="139">
        <v>24.6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>
        <f t="shared" si="0"/>
        <v>204.12</v>
      </c>
    </row>
    <row r="17" spans="1:21" s="76" customFormat="1" x14ac:dyDescent="0.2">
      <c r="A17" s="41">
        <v>43724</v>
      </c>
      <c r="B17" s="136" t="s">
        <v>91</v>
      </c>
      <c r="C17" s="137">
        <v>806</v>
      </c>
      <c r="D17" s="138">
        <v>44</v>
      </c>
      <c r="E17" s="139"/>
      <c r="F17" s="139"/>
      <c r="G17" s="139"/>
      <c r="H17" s="139"/>
      <c r="I17" s="139">
        <v>44</v>
      </c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>
        <f t="shared" si="0"/>
        <v>44</v>
      </c>
    </row>
    <row r="18" spans="1:21" s="76" customFormat="1" x14ac:dyDescent="0.2">
      <c r="A18" s="41">
        <v>43724</v>
      </c>
      <c r="B18" s="136" t="s">
        <v>92</v>
      </c>
      <c r="C18" s="137">
        <v>807</v>
      </c>
      <c r="D18" s="138">
        <v>600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>
        <v>600</v>
      </c>
      <c r="T18" s="139"/>
      <c r="U18" s="139">
        <f t="shared" si="0"/>
        <v>600</v>
      </c>
    </row>
    <row r="19" spans="1:21" s="76" customFormat="1" x14ac:dyDescent="0.2">
      <c r="A19" s="41">
        <v>43724</v>
      </c>
      <c r="B19" s="136" t="s">
        <v>93</v>
      </c>
      <c r="C19" s="137">
        <v>808</v>
      </c>
      <c r="D19" s="138">
        <v>70</v>
      </c>
      <c r="E19" s="139"/>
      <c r="F19" s="139"/>
      <c r="G19" s="139"/>
      <c r="H19" s="139"/>
      <c r="I19" s="139">
        <v>70</v>
      </c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>
        <f t="shared" si="0"/>
        <v>70</v>
      </c>
    </row>
    <row r="20" spans="1:21" s="76" customFormat="1" x14ac:dyDescent="0.2">
      <c r="A20" s="41">
        <v>43724</v>
      </c>
      <c r="B20" s="136" t="s">
        <v>94</v>
      </c>
      <c r="C20" s="137">
        <v>809</v>
      </c>
      <c r="D20" s="138">
        <v>18.47</v>
      </c>
      <c r="E20" s="139"/>
      <c r="F20" s="139"/>
      <c r="G20" s="139"/>
      <c r="H20" s="139"/>
      <c r="I20" s="139"/>
      <c r="J20" s="139"/>
      <c r="K20" s="139"/>
      <c r="L20" s="139">
        <v>18.47</v>
      </c>
      <c r="M20" s="139"/>
      <c r="N20" s="139"/>
      <c r="O20" s="139"/>
      <c r="P20" s="139"/>
      <c r="Q20" s="139"/>
      <c r="R20" s="139"/>
      <c r="S20" s="139"/>
      <c r="T20" s="139"/>
      <c r="U20" s="139">
        <f t="shared" si="0"/>
        <v>18.47</v>
      </c>
    </row>
    <row r="21" spans="1:21" s="76" customFormat="1" x14ac:dyDescent="0.2">
      <c r="A21" s="41">
        <v>43724</v>
      </c>
      <c r="B21" s="136" t="s">
        <v>95</v>
      </c>
      <c r="C21" s="137">
        <v>810</v>
      </c>
      <c r="D21" s="138">
        <v>350</v>
      </c>
      <c r="E21" s="139"/>
      <c r="F21" s="139"/>
      <c r="G21" s="139"/>
      <c r="H21" s="139"/>
      <c r="I21" s="139"/>
      <c r="J21" s="139">
        <v>350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>
        <f t="shared" si="0"/>
        <v>350</v>
      </c>
    </row>
    <row r="22" spans="1:21" s="76" customFormat="1" x14ac:dyDescent="0.2">
      <c r="A22" s="41">
        <v>43738</v>
      </c>
      <c r="B22" s="136" t="s">
        <v>47</v>
      </c>
      <c r="C22" s="137" t="s">
        <v>48</v>
      </c>
      <c r="D22" s="138">
        <v>204.12</v>
      </c>
      <c r="E22" s="139">
        <v>179.52</v>
      </c>
      <c r="F22" s="139">
        <v>24.6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>
        <f t="shared" si="0"/>
        <v>204.12</v>
      </c>
    </row>
    <row r="23" spans="1:21" s="76" customFormat="1" x14ac:dyDescent="0.2">
      <c r="A23" s="41">
        <v>43738</v>
      </c>
      <c r="B23" s="136" t="s">
        <v>40</v>
      </c>
      <c r="C23" s="137" t="s">
        <v>41</v>
      </c>
      <c r="D23" s="138">
        <v>134.63999999999999</v>
      </c>
      <c r="E23" s="139">
        <v>134.63999999999999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>
        <f t="shared" si="0"/>
        <v>134.63999999999999</v>
      </c>
    </row>
    <row r="24" spans="1:21" s="76" customFormat="1" x14ac:dyDescent="0.2">
      <c r="A24" s="41">
        <v>43769</v>
      </c>
      <c r="B24" s="136" t="s">
        <v>47</v>
      </c>
      <c r="C24" s="137" t="s">
        <v>48</v>
      </c>
      <c r="D24" s="138">
        <v>204.12</v>
      </c>
      <c r="E24" s="139">
        <v>179.52</v>
      </c>
      <c r="F24" s="139">
        <v>24.6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>
        <f t="shared" si="0"/>
        <v>204.12</v>
      </c>
    </row>
    <row r="25" spans="1:21" s="76" customFormat="1" x14ac:dyDescent="0.2">
      <c r="A25" s="41">
        <v>43787</v>
      </c>
      <c r="B25" s="136" t="s">
        <v>85</v>
      </c>
      <c r="C25" s="137">
        <v>811</v>
      </c>
      <c r="D25" s="138">
        <v>720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>
        <v>280</v>
      </c>
      <c r="O25" s="139"/>
      <c r="P25" s="139"/>
      <c r="Q25" s="139"/>
      <c r="R25" s="139"/>
      <c r="S25" s="139">
        <v>440</v>
      </c>
      <c r="T25" s="139"/>
      <c r="U25" s="139">
        <f t="shared" si="0"/>
        <v>720</v>
      </c>
    </row>
    <row r="26" spans="1:21" s="76" customFormat="1" x14ac:dyDescent="0.2">
      <c r="A26" s="41">
        <v>43787</v>
      </c>
      <c r="B26" s="136" t="s">
        <v>96</v>
      </c>
      <c r="C26" s="137">
        <v>812</v>
      </c>
      <c r="D26" s="138">
        <v>662.4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>
        <v>62.4</v>
      </c>
      <c r="P26" s="139"/>
      <c r="Q26" s="139">
        <v>200</v>
      </c>
      <c r="R26" s="139"/>
      <c r="S26" s="139">
        <v>400</v>
      </c>
      <c r="T26" s="139"/>
      <c r="U26" s="139">
        <f t="shared" si="0"/>
        <v>662.4</v>
      </c>
    </row>
    <row r="27" spans="1:21" s="76" customFormat="1" x14ac:dyDescent="0.2">
      <c r="A27" s="41">
        <v>43787</v>
      </c>
      <c r="B27" s="136" t="s">
        <v>97</v>
      </c>
      <c r="C27" s="137">
        <v>813</v>
      </c>
      <c r="D27" s="138">
        <v>1811.18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>
        <v>1200</v>
      </c>
      <c r="S27" s="139">
        <v>611.17999999999995</v>
      </c>
      <c r="T27" s="139"/>
      <c r="U27" s="139">
        <f t="shared" si="0"/>
        <v>1811.1799999999998</v>
      </c>
    </row>
    <row r="28" spans="1:21" s="76" customFormat="1" x14ac:dyDescent="0.2">
      <c r="A28" s="41">
        <v>43787</v>
      </c>
      <c r="B28" s="136" t="s">
        <v>98</v>
      </c>
      <c r="C28" s="137">
        <v>814</v>
      </c>
      <c r="D28" s="138">
        <v>77</v>
      </c>
      <c r="E28" s="139"/>
      <c r="F28" s="139"/>
      <c r="G28" s="139"/>
      <c r="H28" s="139"/>
      <c r="I28" s="139"/>
      <c r="J28" s="139">
        <v>77</v>
      </c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>
        <f t="shared" si="0"/>
        <v>77</v>
      </c>
    </row>
    <row r="29" spans="1:21" s="76" customFormat="1" x14ac:dyDescent="0.2">
      <c r="A29" s="41">
        <v>43787</v>
      </c>
      <c r="B29" s="136" t="s">
        <v>99</v>
      </c>
      <c r="C29" s="137">
        <v>815</v>
      </c>
      <c r="D29" s="138">
        <v>50</v>
      </c>
      <c r="E29" s="139"/>
      <c r="F29" s="139"/>
      <c r="G29" s="139"/>
      <c r="H29" s="139"/>
      <c r="I29" s="139"/>
      <c r="J29" s="139">
        <v>50</v>
      </c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>
        <f t="shared" si="0"/>
        <v>50</v>
      </c>
    </row>
    <row r="30" spans="1:21" s="76" customFormat="1" x14ac:dyDescent="0.2">
      <c r="A30" s="41">
        <v>43787</v>
      </c>
      <c r="B30" s="136" t="s">
        <v>97</v>
      </c>
      <c r="C30" s="137">
        <v>816</v>
      </c>
      <c r="D30" s="138">
        <v>120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>
        <v>120</v>
      </c>
      <c r="P30" s="139"/>
      <c r="Q30" s="139"/>
      <c r="R30" s="139"/>
      <c r="S30" s="139"/>
      <c r="T30" s="139"/>
      <c r="U30" s="139">
        <f t="shared" si="0"/>
        <v>120</v>
      </c>
    </row>
    <row r="31" spans="1:21" s="76" customFormat="1" x14ac:dyDescent="0.2">
      <c r="A31" s="41">
        <v>43787</v>
      </c>
      <c r="B31" s="136" t="s">
        <v>100</v>
      </c>
      <c r="C31" s="137">
        <v>817</v>
      </c>
      <c r="D31" s="138">
        <v>200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>
        <v>200</v>
      </c>
      <c r="T31" s="139"/>
      <c r="U31" s="139">
        <f t="shared" si="0"/>
        <v>200</v>
      </c>
    </row>
    <row r="32" spans="1:21" s="76" customFormat="1" x14ac:dyDescent="0.2">
      <c r="A32" s="41">
        <v>43787</v>
      </c>
      <c r="B32" s="136" t="s">
        <v>101</v>
      </c>
      <c r="C32" s="137">
        <v>818</v>
      </c>
      <c r="D32" s="138">
        <v>22</v>
      </c>
      <c r="E32" s="139"/>
      <c r="F32" s="139"/>
      <c r="G32" s="139"/>
      <c r="H32" s="139"/>
      <c r="I32" s="139">
        <v>22</v>
      </c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>
        <f t="shared" si="0"/>
        <v>22</v>
      </c>
    </row>
    <row r="33" spans="1:21" s="76" customFormat="1" x14ac:dyDescent="0.2">
      <c r="A33" s="41">
        <v>43799</v>
      </c>
      <c r="B33" s="136" t="s">
        <v>47</v>
      </c>
      <c r="C33" s="137" t="s">
        <v>48</v>
      </c>
      <c r="D33" s="138">
        <v>204.12</v>
      </c>
      <c r="E33" s="139">
        <v>179.52</v>
      </c>
      <c r="F33" s="139">
        <v>24.6</v>
      </c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>
        <f t="shared" si="0"/>
        <v>204.12</v>
      </c>
    </row>
    <row r="34" spans="1:21" s="76" customFormat="1" x14ac:dyDescent="0.2">
      <c r="A34" s="41">
        <v>43830</v>
      </c>
      <c r="B34" s="136" t="s">
        <v>47</v>
      </c>
      <c r="C34" s="137" t="s">
        <v>48</v>
      </c>
      <c r="D34" s="138">
        <v>204.12</v>
      </c>
      <c r="E34" s="139">
        <v>179.52</v>
      </c>
      <c r="F34" s="139">
        <v>24.6</v>
      </c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>
        <f t="shared" si="0"/>
        <v>204.12</v>
      </c>
    </row>
    <row r="35" spans="1:21" s="76" customFormat="1" x14ac:dyDescent="0.2">
      <c r="A35" s="41">
        <v>43830</v>
      </c>
      <c r="B35" s="136" t="s">
        <v>40</v>
      </c>
      <c r="C35" s="137" t="s">
        <v>41</v>
      </c>
      <c r="D35" s="138">
        <v>134.63999999999999</v>
      </c>
      <c r="E35" s="139">
        <v>134.63999999999999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>
        <f t="shared" si="0"/>
        <v>134.63999999999999</v>
      </c>
    </row>
    <row r="36" spans="1:21" s="76" customFormat="1" x14ac:dyDescent="0.2">
      <c r="A36" s="41">
        <v>43850</v>
      </c>
      <c r="B36" s="136" t="s">
        <v>104</v>
      </c>
      <c r="C36" s="137">
        <v>819</v>
      </c>
      <c r="D36" s="138">
        <v>123.6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>
        <v>103</v>
      </c>
      <c r="T36" s="139">
        <v>20.6</v>
      </c>
      <c r="U36" s="139">
        <f t="shared" si="0"/>
        <v>123.6</v>
      </c>
    </row>
    <row r="37" spans="1:21" s="76" customFormat="1" x14ac:dyDescent="0.2">
      <c r="A37" s="41">
        <v>43850</v>
      </c>
      <c r="B37" s="136" t="s">
        <v>101</v>
      </c>
      <c r="C37" s="137">
        <v>820</v>
      </c>
      <c r="D37" s="138">
        <v>22</v>
      </c>
      <c r="E37" s="139"/>
      <c r="F37" s="139"/>
      <c r="G37" s="139"/>
      <c r="H37" s="139"/>
      <c r="I37" s="139">
        <v>22</v>
      </c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>
        <f t="shared" si="0"/>
        <v>22</v>
      </c>
    </row>
    <row r="38" spans="1:21" s="76" customFormat="1" x14ac:dyDescent="0.2">
      <c r="A38" s="41">
        <v>43850</v>
      </c>
      <c r="B38" s="136" t="s">
        <v>105</v>
      </c>
      <c r="C38" s="137">
        <v>821</v>
      </c>
      <c r="D38" s="138">
        <v>73.319999999999993</v>
      </c>
      <c r="E38" s="139"/>
      <c r="F38" s="139"/>
      <c r="G38" s="139">
        <v>73.319999999999993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>
        <f t="shared" si="0"/>
        <v>73.319999999999993</v>
      </c>
    </row>
    <row r="39" spans="1:21" s="76" customFormat="1" x14ac:dyDescent="0.2">
      <c r="A39" s="41">
        <v>43861</v>
      </c>
      <c r="B39" s="136" t="s">
        <v>47</v>
      </c>
      <c r="C39" s="137" t="s">
        <v>48</v>
      </c>
      <c r="D39" s="138">
        <v>204.12</v>
      </c>
      <c r="E39" s="139">
        <v>179.52</v>
      </c>
      <c r="F39" s="139">
        <v>24.6</v>
      </c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>
        <f t="shared" si="0"/>
        <v>204.12</v>
      </c>
    </row>
    <row r="40" spans="1:21" s="76" customFormat="1" x14ac:dyDescent="0.2">
      <c r="A40" s="41">
        <v>43890</v>
      </c>
      <c r="B40" s="136" t="s">
        <v>47</v>
      </c>
      <c r="C40" s="137" t="s">
        <v>48</v>
      </c>
      <c r="D40" s="138">
        <v>204.12</v>
      </c>
      <c r="E40" s="139">
        <v>179.52</v>
      </c>
      <c r="F40" s="139">
        <v>24.6</v>
      </c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>
        <f t="shared" si="0"/>
        <v>204.12</v>
      </c>
    </row>
    <row r="41" spans="1:21" s="76" customFormat="1" x14ac:dyDescent="0.2">
      <c r="A41" s="41">
        <v>43913</v>
      </c>
      <c r="B41" s="136" t="s">
        <v>97</v>
      </c>
      <c r="C41" s="137">
        <v>822</v>
      </c>
      <c r="D41" s="138">
        <v>193</v>
      </c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>
        <v>193</v>
      </c>
      <c r="S41" s="139"/>
      <c r="T41" s="139"/>
      <c r="U41" s="139">
        <f t="shared" si="0"/>
        <v>193</v>
      </c>
    </row>
    <row r="42" spans="1:21" s="76" customFormat="1" x14ac:dyDescent="0.2">
      <c r="A42" s="41">
        <v>43913</v>
      </c>
      <c r="B42" s="136" t="s">
        <v>97</v>
      </c>
      <c r="C42" s="137">
        <v>823</v>
      </c>
      <c r="D42" s="138">
        <v>198.41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>
        <v>198.41</v>
      </c>
      <c r="T42" s="139"/>
      <c r="U42" s="139">
        <f t="shared" si="0"/>
        <v>198.41</v>
      </c>
    </row>
    <row r="43" spans="1:21" s="76" customFormat="1" x14ac:dyDescent="0.2">
      <c r="A43" s="41">
        <v>43913</v>
      </c>
      <c r="B43" s="136" t="s">
        <v>106</v>
      </c>
      <c r="C43" s="137">
        <v>824</v>
      </c>
      <c r="D43" s="138">
        <v>90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>
        <v>90</v>
      </c>
      <c r="S43" s="139"/>
      <c r="T43" s="139"/>
      <c r="U43" s="139">
        <f t="shared" si="0"/>
        <v>90</v>
      </c>
    </row>
    <row r="44" spans="1:21" s="76" customFormat="1" x14ac:dyDescent="0.2">
      <c r="A44" s="41">
        <v>43913</v>
      </c>
      <c r="B44" s="136" t="s">
        <v>107</v>
      </c>
      <c r="C44" s="137">
        <v>825</v>
      </c>
      <c r="D44" s="138">
        <v>37.200000000000003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>
        <v>31</v>
      </c>
      <c r="T44" s="139">
        <v>6.2</v>
      </c>
      <c r="U44" s="139">
        <f t="shared" si="0"/>
        <v>37.200000000000003</v>
      </c>
    </row>
    <row r="45" spans="1:21" s="76" customFormat="1" x14ac:dyDescent="0.2">
      <c r="A45" s="41">
        <v>43913</v>
      </c>
      <c r="B45" s="136" t="s">
        <v>108</v>
      </c>
      <c r="C45" s="137">
        <v>826</v>
      </c>
      <c r="D45" s="138">
        <v>48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>
        <v>40</v>
      </c>
      <c r="S45" s="139"/>
      <c r="T45" s="139">
        <v>8</v>
      </c>
      <c r="U45" s="139">
        <f t="shared" si="0"/>
        <v>48</v>
      </c>
    </row>
    <row r="46" spans="1:21" s="76" customFormat="1" x14ac:dyDescent="0.2">
      <c r="A46" s="41">
        <v>43921</v>
      </c>
      <c r="B46" s="136" t="s">
        <v>47</v>
      </c>
      <c r="C46" s="137" t="s">
        <v>48</v>
      </c>
      <c r="D46" s="138">
        <v>204.12</v>
      </c>
      <c r="E46" s="139">
        <v>179.52</v>
      </c>
      <c r="F46" s="139">
        <v>24.6</v>
      </c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>
        <f t="shared" si="0"/>
        <v>204.12</v>
      </c>
    </row>
    <row r="47" spans="1:21" s="76" customFormat="1" x14ac:dyDescent="0.2">
      <c r="A47" s="41">
        <v>43861</v>
      </c>
      <c r="B47" s="136" t="s">
        <v>40</v>
      </c>
      <c r="C47" s="137" t="s">
        <v>41</v>
      </c>
      <c r="D47" s="138">
        <v>134.63999999999999</v>
      </c>
      <c r="E47" s="139">
        <v>134.63999999999999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>
        <f t="shared" si="0"/>
        <v>134.63999999999999</v>
      </c>
    </row>
    <row r="48" spans="1:21" s="58" customFormat="1" ht="15" customHeight="1" x14ac:dyDescent="0.2">
      <c r="A48" s="41"/>
      <c r="B48" s="18" t="s">
        <v>5</v>
      </c>
      <c r="C48" s="52"/>
      <c r="D48" s="80">
        <f t="shared" ref="D48:U48" si="1">SUM(D3:D47)</f>
        <v>11196.560000000003</v>
      </c>
      <c r="E48" s="80">
        <f t="shared" si="1"/>
        <v>2692.7999999999997</v>
      </c>
      <c r="F48" s="80">
        <f t="shared" si="1"/>
        <v>295.2</v>
      </c>
      <c r="G48" s="80">
        <f t="shared" si="1"/>
        <v>73.319999999999993</v>
      </c>
      <c r="H48" s="80">
        <f t="shared" si="1"/>
        <v>466.64</v>
      </c>
      <c r="I48" s="80">
        <f t="shared" si="1"/>
        <v>339.89</v>
      </c>
      <c r="J48" s="80">
        <f t="shared" si="1"/>
        <v>477</v>
      </c>
      <c r="K48" s="80">
        <f t="shared" si="1"/>
        <v>91.98</v>
      </c>
      <c r="L48" s="80">
        <f t="shared" si="1"/>
        <v>18.47</v>
      </c>
      <c r="M48" s="80">
        <f t="shared" si="1"/>
        <v>0</v>
      </c>
      <c r="N48" s="80">
        <f t="shared" si="1"/>
        <v>1000</v>
      </c>
      <c r="O48" s="80">
        <f t="shared" si="1"/>
        <v>710.8</v>
      </c>
      <c r="P48" s="80">
        <f t="shared" si="1"/>
        <v>200</v>
      </c>
      <c r="Q48" s="80">
        <f t="shared" si="1"/>
        <v>200</v>
      </c>
      <c r="R48" s="80">
        <f t="shared" si="1"/>
        <v>1523</v>
      </c>
      <c r="S48" s="80">
        <f t="shared" si="1"/>
        <v>2904.4199999999996</v>
      </c>
      <c r="T48" s="80">
        <f t="shared" si="1"/>
        <v>203.04</v>
      </c>
      <c r="U48" s="80">
        <f t="shared" si="1"/>
        <v>11196.560000000003</v>
      </c>
    </row>
    <row r="49" spans="1:21" s="57" customFormat="1" x14ac:dyDescent="0.2">
      <c r="A49" s="38"/>
      <c r="B49" s="20"/>
      <c r="C49" s="53"/>
      <c r="D49" s="4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7"/>
      <c r="U49" s="17"/>
    </row>
    <row r="50" spans="1:21" s="57" customFormat="1" x14ac:dyDescent="0.2">
      <c r="A50" s="50"/>
      <c r="B50" s="17"/>
      <c r="C50" s="52"/>
      <c r="D50" s="4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57" customFormat="1" x14ac:dyDescent="0.2">
      <c r="A51" s="50"/>
      <c r="B51" s="17"/>
      <c r="C51" s="52"/>
      <c r="D51" s="4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57" customFormat="1" x14ac:dyDescent="0.2">
      <c r="A52" s="50"/>
      <c r="B52" s="17"/>
      <c r="C52" s="52"/>
      <c r="D52" s="4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57" customFormat="1" x14ac:dyDescent="0.2">
      <c r="A53" s="50"/>
      <c r="B53" s="17"/>
      <c r="C53" s="52"/>
      <c r="D53" s="4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57" customFormat="1" x14ac:dyDescent="0.2">
      <c r="A54" s="50"/>
      <c r="B54" s="17"/>
      <c r="C54" s="52"/>
      <c r="D54" s="4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57" customFormat="1" x14ac:dyDescent="0.2">
      <c r="A55" s="51"/>
      <c r="B55" s="17"/>
      <c r="C55" s="52"/>
      <c r="D55" s="4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57" customFormat="1" x14ac:dyDescent="0.2">
      <c r="A56" s="51"/>
      <c r="B56" s="17"/>
      <c r="C56" s="52"/>
      <c r="D56" s="4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57" customFormat="1" x14ac:dyDescent="0.2">
      <c r="A57" s="51"/>
      <c r="B57" s="17"/>
      <c r="C57" s="52"/>
      <c r="D57" s="4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57" customFormat="1" x14ac:dyDescent="0.2">
      <c r="A58" s="51"/>
      <c r="B58" s="17"/>
      <c r="C58" s="52"/>
      <c r="D58" s="4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57" customFormat="1" x14ac:dyDescent="0.2">
      <c r="A59" s="51"/>
      <c r="B59" s="17"/>
      <c r="C59" s="52"/>
      <c r="D59" s="4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57" customFormat="1" x14ac:dyDescent="0.2">
      <c r="A60" s="51"/>
      <c r="B60" s="17"/>
      <c r="C60" s="52"/>
      <c r="D60" s="4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57" customFormat="1" x14ac:dyDescent="0.2">
      <c r="A61" s="51"/>
      <c r="B61" s="17"/>
      <c r="C61" s="52"/>
      <c r="D61" s="4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57" customFormat="1" x14ac:dyDescent="0.2">
      <c r="A62" s="51"/>
      <c r="B62" s="17"/>
      <c r="C62" s="52"/>
      <c r="D62" s="4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57" customFormat="1" x14ac:dyDescent="0.2">
      <c r="A63" s="51"/>
      <c r="B63" s="17"/>
      <c r="C63" s="52"/>
      <c r="D63" s="4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57" customFormat="1" x14ac:dyDescent="0.2">
      <c r="A64" s="51"/>
      <c r="B64" s="17"/>
      <c r="C64" s="54"/>
      <c r="D64" s="4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57" customFormat="1" x14ac:dyDescent="0.2">
      <c r="A65" s="51"/>
      <c r="B65" s="17"/>
      <c r="C65" s="54"/>
      <c r="D65" s="4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57" customFormat="1" x14ac:dyDescent="0.2">
      <c r="A66" s="51"/>
      <c r="B66" s="17"/>
      <c r="C66" s="54"/>
      <c r="D66" s="4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57" customFormat="1" x14ac:dyDescent="0.2">
      <c r="A67" s="51"/>
      <c r="B67" s="17"/>
      <c r="C67" s="54"/>
      <c r="D67" s="4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57" customFormat="1" x14ac:dyDescent="0.2">
      <c r="A68" s="51"/>
      <c r="B68" s="17"/>
      <c r="C68" s="54"/>
      <c r="D68" s="4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57" customFormat="1" x14ac:dyDescent="0.2">
      <c r="A69" s="51"/>
      <c r="B69" s="17"/>
      <c r="C69" s="54"/>
      <c r="D69" s="4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57" customFormat="1" x14ac:dyDescent="0.2">
      <c r="A70" s="51"/>
      <c r="B70" s="17"/>
      <c r="C70" s="54"/>
      <c r="D70" s="4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57" customFormat="1" x14ac:dyDescent="0.2">
      <c r="A71" s="51"/>
      <c r="B71" s="17"/>
      <c r="C71" s="54"/>
      <c r="D71" s="4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57" customFormat="1" x14ac:dyDescent="0.2">
      <c r="A72" s="51"/>
      <c r="B72" s="17"/>
      <c r="C72" s="54"/>
      <c r="D72" s="4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57" customFormat="1" x14ac:dyDescent="0.2">
      <c r="A73" s="51"/>
      <c r="B73" s="17"/>
      <c r="C73" s="54"/>
      <c r="D73" s="4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57" customFormat="1" x14ac:dyDescent="0.2">
      <c r="A74" s="51"/>
      <c r="B74" s="17"/>
      <c r="C74" s="54"/>
      <c r="D74" s="4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57" customFormat="1" x14ac:dyDescent="0.2">
      <c r="A75" s="51"/>
      <c r="B75" s="17"/>
      <c r="C75" s="54"/>
      <c r="D75" s="4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57" customFormat="1" x14ac:dyDescent="0.2">
      <c r="A76" s="51"/>
      <c r="B76" s="17"/>
      <c r="C76" s="54"/>
      <c r="D76" s="4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57" customFormat="1" x14ac:dyDescent="0.2">
      <c r="A77" s="51"/>
      <c r="B77" s="17"/>
      <c r="C77" s="54"/>
      <c r="D77" s="4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57" customFormat="1" x14ac:dyDescent="0.2">
      <c r="A78" s="51"/>
      <c r="B78" s="17"/>
      <c r="C78" s="54"/>
      <c r="D78" s="4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s="57" customFormat="1" x14ac:dyDescent="0.2">
      <c r="A79" s="51"/>
      <c r="B79" s="17"/>
      <c r="C79" s="54"/>
      <c r="D79" s="4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s="57" customFormat="1" x14ac:dyDescent="0.2">
      <c r="A80" s="51"/>
      <c r="B80" s="17"/>
      <c r="C80" s="54"/>
      <c r="D80" s="4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s="57" customFormat="1" x14ac:dyDescent="0.2">
      <c r="A81" s="51"/>
      <c r="B81" s="17"/>
      <c r="C81" s="54"/>
      <c r="D81" s="4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s="57" customFormat="1" x14ac:dyDescent="0.2">
      <c r="A82" s="51"/>
      <c r="B82" s="17"/>
      <c r="C82" s="54"/>
      <c r="D82" s="4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s="57" customFormat="1" x14ac:dyDescent="0.2">
      <c r="A83" s="51"/>
      <c r="B83" s="17"/>
      <c r="C83" s="54"/>
      <c r="D83" s="4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s="57" customFormat="1" x14ac:dyDescent="0.2">
      <c r="A84" s="51"/>
      <c r="B84" s="17"/>
      <c r="C84" s="54"/>
      <c r="D84" s="4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s="57" customFormat="1" x14ac:dyDescent="0.2">
      <c r="A85" s="51"/>
      <c r="B85" s="17"/>
      <c r="C85" s="54"/>
      <c r="D85" s="4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s="57" customFormat="1" x14ac:dyDescent="0.2">
      <c r="A86" s="51"/>
      <c r="B86" s="17"/>
      <c r="C86" s="54"/>
      <c r="D86" s="4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s="57" customFormat="1" x14ac:dyDescent="0.2">
      <c r="A87" s="51"/>
      <c r="B87" s="17"/>
      <c r="C87" s="54"/>
      <c r="D87" s="4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s="57" customFormat="1" x14ac:dyDescent="0.2">
      <c r="A88" s="51"/>
      <c r="B88" s="17"/>
      <c r="C88" s="54"/>
      <c r="D88" s="4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s="57" customFormat="1" x14ac:dyDescent="0.2">
      <c r="A89" s="51"/>
      <c r="B89" s="17"/>
      <c r="C89" s="54"/>
      <c r="D89" s="4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s="57" customFormat="1" x14ac:dyDescent="0.2">
      <c r="A90" s="51"/>
      <c r="B90" s="17"/>
      <c r="C90" s="54"/>
      <c r="D90" s="4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s="57" customFormat="1" x14ac:dyDescent="0.2">
      <c r="A91" s="51"/>
      <c r="B91" s="17"/>
      <c r="C91" s="54"/>
      <c r="D91" s="4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s="57" customFormat="1" x14ac:dyDescent="0.2">
      <c r="A92" s="51"/>
      <c r="B92" s="17"/>
      <c r="C92" s="54"/>
      <c r="D92" s="4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57" customFormat="1" x14ac:dyDescent="0.2">
      <c r="A93" s="51"/>
      <c r="B93" s="17"/>
      <c r="C93" s="54"/>
      <c r="D93" s="4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57" customFormat="1" x14ac:dyDescent="0.2">
      <c r="A94" s="51"/>
      <c r="B94" s="17"/>
      <c r="C94" s="54"/>
      <c r="D94" s="4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57" customFormat="1" x14ac:dyDescent="0.2">
      <c r="A95" s="51"/>
      <c r="B95" s="17"/>
      <c r="C95" s="54"/>
      <c r="D95" s="4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57" customFormat="1" x14ac:dyDescent="0.2">
      <c r="A96" s="51"/>
      <c r="B96" s="17"/>
      <c r="C96" s="54"/>
      <c r="D96" s="4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57" customFormat="1" x14ac:dyDescent="0.2">
      <c r="A97" s="51"/>
      <c r="B97" s="17"/>
      <c r="C97" s="54"/>
      <c r="D97" s="4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57" customFormat="1" x14ac:dyDescent="0.2">
      <c r="A98" s="51"/>
      <c r="B98" s="17"/>
      <c r="C98" s="54"/>
      <c r="D98" s="4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57" customFormat="1" x14ac:dyDescent="0.2">
      <c r="A99" s="51"/>
      <c r="B99" s="17"/>
      <c r="C99" s="54"/>
      <c r="D99" s="4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57" customFormat="1" x14ac:dyDescent="0.2">
      <c r="A100" s="51"/>
      <c r="B100" s="17"/>
      <c r="C100" s="54"/>
      <c r="D100" s="4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s="57" customFormat="1" x14ac:dyDescent="0.2">
      <c r="A101" s="51"/>
      <c r="B101" s="17"/>
      <c r="C101" s="54"/>
      <c r="D101" s="4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s="57" customFormat="1" x14ac:dyDescent="0.2">
      <c r="A102" s="51"/>
      <c r="B102" s="17"/>
      <c r="C102" s="54"/>
      <c r="D102" s="4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s="57" customFormat="1" x14ac:dyDescent="0.2">
      <c r="A103" s="51"/>
      <c r="B103" s="17"/>
      <c r="C103" s="54"/>
      <c r="D103" s="4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s="57" customFormat="1" x14ac:dyDescent="0.2">
      <c r="A104" s="51"/>
      <c r="B104" s="17"/>
      <c r="C104" s="54"/>
      <c r="D104" s="4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s="57" customFormat="1" x14ac:dyDescent="0.2">
      <c r="A105" s="51"/>
      <c r="B105" s="17"/>
      <c r="C105" s="54"/>
      <c r="D105" s="4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s="57" customFormat="1" x14ac:dyDescent="0.2">
      <c r="A106" s="51"/>
      <c r="B106" s="17"/>
      <c r="C106" s="54"/>
      <c r="D106" s="4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s="57" customFormat="1" x14ac:dyDescent="0.2">
      <c r="A107" s="51"/>
      <c r="B107" s="17"/>
      <c r="C107" s="54"/>
      <c r="D107" s="4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s="57" customFormat="1" x14ac:dyDescent="0.2">
      <c r="A108" s="51"/>
      <c r="B108" s="17"/>
      <c r="C108" s="54"/>
      <c r="D108" s="4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s="57" customFormat="1" x14ac:dyDescent="0.2">
      <c r="A109" s="51"/>
      <c r="B109" s="17"/>
      <c r="C109" s="54"/>
      <c r="D109" s="4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s="57" customFormat="1" x14ac:dyDescent="0.2">
      <c r="A110" s="51"/>
      <c r="B110" s="17"/>
      <c r="C110" s="54"/>
      <c r="D110" s="4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s="57" customFormat="1" x14ac:dyDescent="0.2">
      <c r="A111" s="51"/>
      <c r="B111" s="17"/>
      <c r="C111" s="54"/>
      <c r="D111" s="4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s="57" customFormat="1" x14ac:dyDescent="0.2">
      <c r="A112" s="51"/>
      <c r="B112" s="17"/>
      <c r="C112" s="54"/>
      <c r="D112" s="4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">
      <c r="A113" s="51"/>
      <c r="B113" s="8"/>
      <c r="C113" s="55"/>
      <c r="D113" s="4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2">
      <c r="B114" s="8"/>
      <c r="C114" s="55"/>
      <c r="D114" s="4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">
      <c r="B115" s="8"/>
      <c r="C115" s="55"/>
      <c r="D115" s="4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x14ac:dyDescent="0.2">
      <c r="B116" s="8"/>
      <c r="C116" s="55"/>
      <c r="D116" s="4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x14ac:dyDescent="0.2">
      <c r="B117" s="8"/>
      <c r="C117" s="55"/>
      <c r="D117" s="4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2">
      <c r="B118" s="8"/>
      <c r="C118" s="55"/>
      <c r="D118" s="4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2">
      <c r="B119" s="8"/>
      <c r="C119" s="55"/>
      <c r="D119" s="4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x14ac:dyDescent="0.2">
      <c r="B120" s="8"/>
      <c r="C120" s="55"/>
      <c r="D120" s="4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x14ac:dyDescent="0.2">
      <c r="B121" s="8"/>
      <c r="C121" s="55"/>
      <c r="D121" s="4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x14ac:dyDescent="0.2">
      <c r="B122" s="8"/>
      <c r="C122" s="55"/>
      <c r="D122" s="4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x14ac:dyDescent="0.2">
      <c r="B123" s="8"/>
      <c r="C123" s="55"/>
      <c r="D123" s="4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">
      <c r="B124" s="8"/>
      <c r="C124" s="55"/>
      <c r="D124" s="4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">
      <c r="B125" s="8"/>
      <c r="C125" s="55"/>
      <c r="D125" s="4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x14ac:dyDescent="0.2">
      <c r="B126" s="8"/>
      <c r="C126" s="55"/>
      <c r="D126" s="4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2">
      <c r="B127" s="8"/>
      <c r="C127" s="55"/>
      <c r="D127" s="4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2">
      <c r="B128" s="8"/>
      <c r="C128" s="55"/>
      <c r="D128" s="4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2:21" x14ac:dyDescent="0.2">
      <c r="B129" s="8"/>
      <c r="C129" s="55"/>
      <c r="D129" s="4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2:21" x14ac:dyDescent="0.2">
      <c r="B130" s="8"/>
      <c r="C130" s="55"/>
      <c r="D130" s="4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2:21" x14ac:dyDescent="0.2">
      <c r="B131" s="8"/>
      <c r="C131" s="55"/>
      <c r="D131" s="4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2:21" x14ac:dyDescent="0.2">
      <c r="B132" s="8"/>
      <c r="C132" s="55"/>
      <c r="D132" s="4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2:21" x14ac:dyDescent="0.2">
      <c r="B133" s="8"/>
      <c r="C133" s="55"/>
      <c r="D133" s="4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2:21" x14ac:dyDescent="0.2">
      <c r="B134" s="8"/>
      <c r="C134" s="55"/>
      <c r="D134" s="4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2:21" x14ac:dyDescent="0.2">
      <c r="B135" s="8"/>
      <c r="C135" s="55"/>
      <c r="D135" s="4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2:21" x14ac:dyDescent="0.2">
      <c r="B136" s="8"/>
      <c r="C136" s="55"/>
      <c r="D136" s="42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2:21" x14ac:dyDescent="0.2">
      <c r="B137" s="8"/>
      <c r="C137" s="55"/>
      <c r="D137" s="4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2:21" x14ac:dyDescent="0.2">
      <c r="B138" s="8"/>
      <c r="C138" s="55"/>
      <c r="D138" s="4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2:21" x14ac:dyDescent="0.2">
      <c r="B139" s="8"/>
      <c r="C139" s="55"/>
      <c r="D139" s="4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2:21" x14ac:dyDescent="0.2">
      <c r="B140" s="8"/>
      <c r="C140" s="55"/>
      <c r="D140" s="4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2:21" x14ac:dyDescent="0.2">
      <c r="B141" s="8"/>
      <c r="C141" s="55"/>
      <c r="D141" s="4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2:21" x14ac:dyDescent="0.2">
      <c r="B142" s="8"/>
      <c r="C142" s="55"/>
      <c r="D142" s="4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2:21" x14ac:dyDescent="0.2">
      <c r="B143" s="8"/>
      <c r="C143" s="55"/>
      <c r="D143" s="4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2:21" x14ac:dyDescent="0.2">
      <c r="B144" s="8"/>
      <c r="C144" s="55"/>
      <c r="D144" s="4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2:21" x14ac:dyDescent="0.2">
      <c r="B145" s="8"/>
      <c r="C145" s="55"/>
      <c r="D145" s="4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2:21" x14ac:dyDescent="0.2">
      <c r="B146" s="8"/>
      <c r="C146" s="55"/>
      <c r="D146" s="4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2:21" x14ac:dyDescent="0.2">
      <c r="B147" s="8"/>
      <c r="C147" s="55"/>
      <c r="D147" s="4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2:21" x14ac:dyDescent="0.2">
      <c r="B148" s="8"/>
      <c r="C148" s="55"/>
      <c r="D148" s="4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2:21" x14ac:dyDescent="0.2">
      <c r="B149" s="8"/>
      <c r="C149" s="55"/>
      <c r="D149" s="4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2:21" x14ac:dyDescent="0.2">
      <c r="B150" s="8"/>
      <c r="C150" s="55"/>
      <c r="D150" s="4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2:21" x14ac:dyDescent="0.2">
      <c r="B151" s="8"/>
      <c r="C151" s="55"/>
      <c r="D151" s="4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2:21" x14ac:dyDescent="0.2">
      <c r="B152" s="8"/>
      <c r="C152" s="55"/>
      <c r="D152" s="4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2:21" x14ac:dyDescent="0.2">
      <c r="B153" s="8"/>
      <c r="C153" s="55"/>
      <c r="D153" s="4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2:21" x14ac:dyDescent="0.2">
      <c r="B154" s="8"/>
      <c r="C154" s="55"/>
      <c r="D154" s="4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2:21" x14ac:dyDescent="0.2">
      <c r="B155" s="8"/>
      <c r="C155" s="55"/>
      <c r="D155" s="4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2:21" x14ac:dyDescent="0.2">
      <c r="B156" s="8"/>
      <c r="C156" s="55"/>
      <c r="D156" s="4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2:21" x14ac:dyDescent="0.2">
      <c r="B157" s="8"/>
      <c r="C157" s="55"/>
      <c r="D157" s="4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2:21" x14ac:dyDescent="0.2">
      <c r="B158" s="8"/>
      <c r="C158" s="55"/>
      <c r="D158" s="4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2:21" x14ac:dyDescent="0.2">
      <c r="B159" s="8"/>
      <c r="C159" s="55"/>
      <c r="D159" s="4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2:21" x14ac:dyDescent="0.2">
      <c r="B160" s="8"/>
      <c r="C160" s="55"/>
      <c r="D160" s="4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2:21" x14ac:dyDescent="0.2">
      <c r="B161" s="8"/>
      <c r="C161" s="55"/>
      <c r="D161" s="4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2:21" x14ac:dyDescent="0.2">
      <c r="B162" s="8"/>
      <c r="C162" s="55"/>
      <c r="D162" s="4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2:21" x14ac:dyDescent="0.2">
      <c r="B163" s="8"/>
      <c r="C163" s="55"/>
      <c r="D163" s="4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2:21" x14ac:dyDescent="0.2">
      <c r="B164" s="8"/>
      <c r="C164" s="55"/>
      <c r="D164" s="4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2:21" x14ac:dyDescent="0.2">
      <c r="B165" s="8"/>
      <c r="C165" s="55"/>
      <c r="D165" s="4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2:21" x14ac:dyDescent="0.2">
      <c r="B166" s="8"/>
      <c r="C166" s="55"/>
      <c r="D166" s="4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2:21" x14ac:dyDescent="0.2">
      <c r="B167" s="8"/>
      <c r="C167" s="55"/>
      <c r="D167" s="4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2:21" x14ac:dyDescent="0.2">
      <c r="B168" s="8"/>
      <c r="C168" s="55"/>
      <c r="D168" s="4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2:21" x14ac:dyDescent="0.2">
      <c r="B169" s="8"/>
      <c r="C169" s="55"/>
      <c r="D169" s="4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2:21" x14ac:dyDescent="0.2">
      <c r="B170" s="8"/>
      <c r="C170" s="55"/>
      <c r="D170" s="4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2:21" x14ac:dyDescent="0.2">
      <c r="B171" s="8"/>
      <c r="C171" s="55"/>
      <c r="D171" s="4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2:21" x14ac:dyDescent="0.2">
      <c r="B172" s="8"/>
      <c r="C172" s="55"/>
      <c r="D172" s="4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2:21" x14ac:dyDescent="0.2">
      <c r="B173" s="8"/>
      <c r="C173" s="55"/>
      <c r="D173" s="4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2:21" x14ac:dyDescent="0.2">
      <c r="B174" s="8"/>
      <c r="C174" s="55"/>
      <c r="D174" s="4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2:21" x14ac:dyDescent="0.2">
      <c r="B175" s="8"/>
      <c r="C175" s="55"/>
      <c r="D175" s="4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2:21" x14ac:dyDescent="0.2">
      <c r="B176" s="8"/>
      <c r="C176" s="55"/>
      <c r="D176" s="4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2:21" x14ac:dyDescent="0.2">
      <c r="B177" s="8"/>
      <c r="C177" s="55"/>
      <c r="D177" s="4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2:21" x14ac:dyDescent="0.2">
      <c r="B178" s="8"/>
      <c r="C178" s="55"/>
      <c r="D178" s="4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2:21" x14ac:dyDescent="0.2">
      <c r="B179" s="8"/>
      <c r="C179" s="55"/>
      <c r="D179" s="4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2:21" x14ac:dyDescent="0.2">
      <c r="B180" s="8"/>
      <c r="C180" s="55"/>
      <c r="D180" s="4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2:21" x14ac:dyDescent="0.2">
      <c r="B181" s="8"/>
      <c r="C181" s="55"/>
      <c r="D181" s="4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2:21" x14ac:dyDescent="0.2">
      <c r="B182" s="8"/>
      <c r="C182" s="55"/>
      <c r="D182" s="42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2:21" x14ac:dyDescent="0.2">
      <c r="B183" s="8"/>
      <c r="C183" s="55"/>
      <c r="D183" s="42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2:21" x14ac:dyDescent="0.2">
      <c r="B184" s="8"/>
      <c r="C184" s="55"/>
      <c r="D184" s="42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2:21" x14ac:dyDescent="0.2">
      <c r="B185" s="8"/>
      <c r="C185" s="55"/>
      <c r="D185" s="4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2:21" x14ac:dyDescent="0.2">
      <c r="B186" s="8"/>
      <c r="C186" s="55"/>
      <c r="D186" s="4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2:21" x14ac:dyDescent="0.2">
      <c r="B187" s="8"/>
      <c r="C187" s="55"/>
      <c r="D187" s="42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2:21" x14ac:dyDescent="0.2">
      <c r="B188" s="8"/>
      <c r="C188" s="55"/>
      <c r="D188" s="4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2:21" x14ac:dyDescent="0.2">
      <c r="B189" s="8"/>
      <c r="C189" s="55"/>
      <c r="D189" s="42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2:21" x14ac:dyDescent="0.2">
      <c r="B190" s="8"/>
      <c r="C190" s="55"/>
      <c r="D190" s="42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2:21" x14ac:dyDescent="0.2">
      <c r="B191" s="8"/>
      <c r="C191" s="55"/>
      <c r="D191" s="42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2:21" x14ac:dyDescent="0.2">
      <c r="B192" s="8"/>
      <c r="C192" s="55"/>
      <c r="D192" s="42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2:21" x14ac:dyDescent="0.2">
      <c r="B193" s="8"/>
      <c r="C193" s="55"/>
      <c r="D193" s="42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2:21" x14ac:dyDescent="0.2">
      <c r="B194" s="8"/>
      <c r="C194" s="55"/>
      <c r="D194" s="42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2:21" x14ac:dyDescent="0.2">
      <c r="B195" s="8"/>
      <c r="C195" s="55"/>
      <c r="D195" s="42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2:21" x14ac:dyDescent="0.2">
      <c r="B196" s="8"/>
      <c r="C196" s="55"/>
      <c r="D196" s="42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2:21" x14ac:dyDescent="0.2">
      <c r="B197" s="8"/>
      <c r="C197" s="55"/>
      <c r="D197" s="42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2:21" x14ac:dyDescent="0.2">
      <c r="B198" s="8"/>
      <c r="C198" s="55"/>
      <c r="D198" s="42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2:21" x14ac:dyDescent="0.2">
      <c r="B199" s="8"/>
      <c r="C199" s="55"/>
      <c r="D199" s="4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2:21" x14ac:dyDescent="0.2">
      <c r="B200" s="8"/>
      <c r="C200" s="55"/>
      <c r="D200" s="4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</sheetData>
  <phoneticPr fontId="5" type="noConversion"/>
  <printOptions gridLines="1"/>
  <pageMargins left="0.23622047244094491" right="0.23622047244094491" top="0.31496062992125984" bottom="0.39370078740157483" header="0.31496062992125984" footer="0.31496062992125984"/>
  <pageSetup paperSize="9" scale="64" orientation="landscape" r:id="rId1"/>
  <headerFooter alignWithMargins="0"/>
  <rowBreaks count="1" manualBreakCount="1">
    <brk id="4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5" sqref="E15"/>
    </sheetView>
  </sheetViews>
  <sheetFormatPr defaultRowHeight="12.75" x14ac:dyDescent="0.2"/>
  <cols>
    <col min="1" max="1" width="11.85546875" customWidth="1"/>
    <col min="2" max="2" width="25.5703125" customWidth="1"/>
    <col min="3" max="3" width="17.85546875" customWidth="1"/>
    <col min="4" max="4" width="14.28515625" customWidth="1"/>
    <col min="5" max="5" width="15.42578125" customWidth="1"/>
    <col min="6" max="6" width="15.85546875" customWidth="1"/>
    <col min="7" max="7" width="15.85546875" style="73" customWidth="1"/>
  </cols>
  <sheetData>
    <row r="1" spans="1:8" x14ac:dyDescent="0.2">
      <c r="A1" s="68" t="s">
        <v>46</v>
      </c>
      <c r="B1" s="144"/>
      <c r="D1" s="67"/>
      <c r="E1" s="67"/>
      <c r="F1" s="67"/>
      <c r="G1" s="44"/>
      <c r="H1" s="1"/>
    </row>
    <row r="2" spans="1:8" x14ac:dyDescent="0.2">
      <c r="A2" s="69"/>
      <c r="B2" s="24"/>
      <c r="C2" s="67" t="s">
        <v>7</v>
      </c>
      <c r="D2" s="67" t="s">
        <v>103</v>
      </c>
      <c r="E2" s="67" t="s">
        <v>33</v>
      </c>
      <c r="F2" s="67" t="s">
        <v>3</v>
      </c>
      <c r="G2" s="44" t="s">
        <v>4</v>
      </c>
      <c r="H2" s="1"/>
    </row>
    <row r="3" spans="1:8" x14ac:dyDescent="0.2">
      <c r="A3" s="43" t="s">
        <v>0</v>
      </c>
      <c r="B3" s="24" t="s">
        <v>6</v>
      </c>
      <c r="C3" s="67"/>
      <c r="D3" s="67"/>
      <c r="E3" s="67"/>
      <c r="F3" s="67"/>
      <c r="G3" s="44"/>
      <c r="H3" s="1"/>
    </row>
    <row r="4" spans="1:8" s="79" customFormat="1" x14ac:dyDescent="0.2">
      <c r="A4" s="74">
        <v>43586</v>
      </c>
      <c r="B4" s="75" t="s">
        <v>86</v>
      </c>
      <c r="C4" s="77">
        <v>4150</v>
      </c>
      <c r="D4" s="77"/>
      <c r="E4" s="77"/>
      <c r="F4" s="77"/>
      <c r="G4" s="77">
        <v>4150</v>
      </c>
      <c r="H4" s="78"/>
    </row>
    <row r="5" spans="1:8" s="79" customFormat="1" x14ac:dyDescent="0.2">
      <c r="A5" s="74">
        <v>43657</v>
      </c>
      <c r="B5" s="75" t="s">
        <v>40</v>
      </c>
      <c r="C5" s="77"/>
      <c r="D5" s="77"/>
      <c r="E5" s="77"/>
      <c r="F5" s="77">
        <v>77.03</v>
      </c>
      <c r="G5" s="77">
        <v>77.03</v>
      </c>
      <c r="H5" s="78"/>
    </row>
    <row r="6" spans="1:8" s="79" customFormat="1" x14ac:dyDescent="0.2">
      <c r="A6" s="74">
        <v>43668</v>
      </c>
      <c r="B6" s="75" t="s">
        <v>90</v>
      </c>
      <c r="C6" s="77"/>
      <c r="D6" s="77">
        <v>525</v>
      </c>
      <c r="E6" s="77"/>
      <c r="F6" s="77"/>
      <c r="G6" s="77">
        <v>525</v>
      </c>
      <c r="H6" s="78"/>
    </row>
    <row r="7" spans="1:8" s="79" customFormat="1" x14ac:dyDescent="0.2">
      <c r="A7" s="74">
        <v>43738</v>
      </c>
      <c r="B7" s="75" t="s">
        <v>86</v>
      </c>
      <c r="C7" s="77">
        <v>4150</v>
      </c>
      <c r="D7" s="77"/>
      <c r="E7" s="77"/>
      <c r="F7" s="77"/>
      <c r="G7" s="77">
        <v>4150</v>
      </c>
      <c r="H7" s="78"/>
    </row>
    <row r="8" spans="1:8" s="79" customFormat="1" x14ac:dyDescent="0.2">
      <c r="A8" s="74">
        <v>43811</v>
      </c>
      <c r="B8" s="75" t="s">
        <v>102</v>
      </c>
      <c r="C8" s="77"/>
      <c r="D8" s="77">
        <v>150</v>
      </c>
      <c r="E8" s="77"/>
      <c r="F8" s="77"/>
      <c r="G8" s="77">
        <v>150</v>
      </c>
      <c r="H8" s="78"/>
    </row>
    <row r="9" spans="1:8" x14ac:dyDescent="0.2">
      <c r="A9" s="70"/>
      <c r="B9" s="71"/>
      <c r="C9" s="72">
        <f>SUM(C4:C8)</f>
        <v>8300</v>
      </c>
      <c r="D9" s="72">
        <f t="shared" ref="D9:F9" si="0">SUM(D4:D8)</f>
        <v>675</v>
      </c>
      <c r="E9" s="72">
        <f t="shared" si="0"/>
        <v>0</v>
      </c>
      <c r="F9" s="72">
        <f t="shared" si="0"/>
        <v>77.03</v>
      </c>
      <c r="G9" s="72">
        <f>SUM(C9:F9)</f>
        <v>9052.0300000000007</v>
      </c>
      <c r="H9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6" zoomScaleNormal="100" workbookViewId="0">
      <selection activeCell="B30" sqref="B30"/>
    </sheetView>
  </sheetViews>
  <sheetFormatPr defaultRowHeight="12.75" x14ac:dyDescent="0.2"/>
  <cols>
    <col min="1" max="1" width="28" style="4" bestFit="1" customWidth="1"/>
    <col min="2" max="2" width="22.85546875" style="7" customWidth="1"/>
    <col min="3" max="4" width="21.7109375" style="4" customWidth="1"/>
    <col min="5" max="5" width="26.140625" style="4" customWidth="1"/>
    <col min="6" max="16384" width="9.140625" style="4"/>
  </cols>
  <sheetData>
    <row r="1" spans="1:5" s="6" customFormat="1" ht="15.75" x14ac:dyDescent="0.25">
      <c r="A1" s="29" t="s">
        <v>8</v>
      </c>
      <c r="B1" s="30" t="s">
        <v>26</v>
      </c>
      <c r="C1" s="28" t="s">
        <v>14</v>
      </c>
      <c r="D1" s="28"/>
      <c r="E1" s="28" t="s">
        <v>18</v>
      </c>
    </row>
    <row r="2" spans="1:5" s="6" customFormat="1" ht="15.75" x14ac:dyDescent="0.25">
      <c r="A2" s="29"/>
      <c r="B2" s="30"/>
      <c r="C2" s="45"/>
      <c r="D2" s="45"/>
      <c r="E2" s="28"/>
    </row>
    <row r="3" spans="1:5" s="6" customFormat="1" ht="15.75" x14ac:dyDescent="0.25">
      <c r="A3" s="29"/>
      <c r="B3" s="30"/>
      <c r="C3" s="31"/>
      <c r="D3" s="31"/>
      <c r="E3" s="46"/>
    </row>
    <row r="4" spans="1:5" s="6" customFormat="1" ht="15.75" x14ac:dyDescent="0.25">
      <c r="A4" s="29"/>
      <c r="B4" s="32" t="s">
        <v>9</v>
      </c>
      <c r="C4" s="33" t="s">
        <v>9</v>
      </c>
      <c r="D4" s="33"/>
      <c r="E4" s="29"/>
    </row>
    <row r="5" spans="1:5" s="6" customFormat="1" ht="15.75" x14ac:dyDescent="0.25">
      <c r="A5" s="37" t="s">
        <v>7</v>
      </c>
      <c r="B5" s="35">
        <f>Receipts!C9</f>
        <v>8300</v>
      </c>
      <c r="C5" s="34">
        <v>8300</v>
      </c>
      <c r="D5" s="34"/>
      <c r="E5" s="34">
        <f>C5-B5</f>
        <v>0</v>
      </c>
    </row>
    <row r="6" spans="1:5" x14ac:dyDescent="0.2">
      <c r="A6" s="34" t="s">
        <v>22</v>
      </c>
      <c r="B6" s="25">
        <f>Receipts!D9</f>
        <v>675</v>
      </c>
      <c r="C6" s="34">
        <v>0</v>
      </c>
      <c r="D6" s="34"/>
      <c r="E6" s="34">
        <f>C6-B6</f>
        <v>-675</v>
      </c>
    </row>
    <row r="7" spans="1:5" x14ac:dyDescent="0.2">
      <c r="A7" s="37" t="s">
        <v>33</v>
      </c>
      <c r="B7" s="25">
        <f>Receipts!E9</f>
        <v>0</v>
      </c>
      <c r="C7" s="34">
        <v>0</v>
      </c>
      <c r="D7" s="34"/>
      <c r="E7" s="34">
        <f>B7-C7</f>
        <v>0</v>
      </c>
    </row>
    <row r="8" spans="1:5" x14ac:dyDescent="0.2">
      <c r="A8" s="34" t="s">
        <v>3</v>
      </c>
      <c r="B8" s="25">
        <f>Receipts!F9</f>
        <v>77.03</v>
      </c>
      <c r="C8" s="34">
        <v>100</v>
      </c>
      <c r="D8" s="34"/>
      <c r="E8" s="34">
        <f t="shared" ref="E8:E26" si="0">C8-B8</f>
        <v>22.97</v>
      </c>
    </row>
    <row r="9" spans="1:5" s="2" customFormat="1" x14ac:dyDescent="0.2">
      <c r="A9" s="26" t="s">
        <v>10</v>
      </c>
      <c r="B9" s="27">
        <f>SUM(B5:B8)</f>
        <v>9052.0300000000007</v>
      </c>
      <c r="C9" s="26">
        <f>SUM(C5:C8)</f>
        <v>8400</v>
      </c>
      <c r="D9" s="26"/>
      <c r="E9" s="34">
        <f>B9-C9</f>
        <v>652.03000000000065</v>
      </c>
    </row>
    <row r="10" spans="1:5" x14ac:dyDescent="0.2">
      <c r="A10" s="34"/>
      <c r="B10" s="35"/>
      <c r="C10" s="34"/>
      <c r="D10" s="34"/>
      <c r="E10" s="34">
        <f t="shared" si="0"/>
        <v>0</v>
      </c>
    </row>
    <row r="11" spans="1:5" s="6" customFormat="1" ht="15.75" x14ac:dyDescent="0.25">
      <c r="A11" s="29" t="s">
        <v>11</v>
      </c>
      <c r="B11" s="32" t="s">
        <v>9</v>
      </c>
      <c r="C11" s="33" t="s">
        <v>9</v>
      </c>
      <c r="D11" s="33"/>
      <c r="E11" s="34"/>
    </row>
    <row r="12" spans="1:5" x14ac:dyDescent="0.2">
      <c r="A12" s="34"/>
      <c r="B12" s="35"/>
      <c r="C12" s="36"/>
      <c r="D12" s="36"/>
      <c r="E12" s="34"/>
    </row>
    <row r="13" spans="1:5" x14ac:dyDescent="0.2">
      <c r="A13" s="34" t="s">
        <v>2</v>
      </c>
      <c r="B13" s="35">
        <f>'Payments '!E48</f>
        <v>2692.7999999999997</v>
      </c>
      <c r="C13" s="34">
        <v>2700</v>
      </c>
      <c r="D13" s="34">
        <f>SUM(B13/C13)*100</f>
        <v>99.73333333333332</v>
      </c>
      <c r="E13" s="34">
        <f t="shared" si="0"/>
        <v>7.2000000000002728</v>
      </c>
    </row>
    <row r="14" spans="1:5" x14ac:dyDescent="0.2">
      <c r="A14" s="37" t="s">
        <v>27</v>
      </c>
      <c r="B14" s="35">
        <f>'Payments '!F48</f>
        <v>295.2</v>
      </c>
      <c r="C14" s="34">
        <v>300</v>
      </c>
      <c r="D14" s="34">
        <f t="shared" ref="D14:D26" si="1">SUM(B14/C14)*100</f>
        <v>98.4</v>
      </c>
      <c r="E14" s="34">
        <f t="shared" si="0"/>
        <v>4.8000000000000114</v>
      </c>
    </row>
    <row r="15" spans="1:5" x14ac:dyDescent="0.2">
      <c r="A15" s="37" t="s">
        <v>23</v>
      </c>
      <c r="B15" s="35">
        <f>'Payments '!G48</f>
        <v>73.319999999999993</v>
      </c>
      <c r="C15" s="34">
        <v>100</v>
      </c>
      <c r="D15" s="34">
        <f t="shared" si="1"/>
        <v>73.319999999999993</v>
      </c>
      <c r="E15" s="34">
        <f t="shared" si="0"/>
        <v>26.680000000000007</v>
      </c>
    </row>
    <row r="16" spans="1:5" x14ac:dyDescent="0.2">
      <c r="A16" s="34" t="s">
        <v>13</v>
      </c>
      <c r="B16" s="35">
        <f>'Payments '!H48</f>
        <v>466.64</v>
      </c>
      <c r="C16" s="34">
        <v>500</v>
      </c>
      <c r="D16" s="34">
        <f t="shared" si="1"/>
        <v>93.328000000000003</v>
      </c>
      <c r="E16" s="34">
        <f t="shared" si="0"/>
        <v>33.360000000000014</v>
      </c>
    </row>
    <row r="17" spans="1:5" x14ac:dyDescent="0.2">
      <c r="A17" s="37" t="s">
        <v>24</v>
      </c>
      <c r="B17" s="35">
        <f>'Payments '!I48</f>
        <v>339.89</v>
      </c>
      <c r="C17" s="34">
        <v>400</v>
      </c>
      <c r="D17" s="34">
        <f t="shared" si="1"/>
        <v>84.972499999999997</v>
      </c>
      <c r="E17" s="34">
        <f t="shared" si="0"/>
        <v>60.110000000000014</v>
      </c>
    </row>
    <row r="18" spans="1:5" x14ac:dyDescent="0.2">
      <c r="A18" s="37" t="s">
        <v>33</v>
      </c>
      <c r="B18" s="35">
        <f>'Payments '!J48</f>
        <v>477</v>
      </c>
      <c r="C18" s="34">
        <v>600</v>
      </c>
      <c r="D18" s="34">
        <f t="shared" si="1"/>
        <v>79.5</v>
      </c>
      <c r="E18" s="34">
        <f t="shared" si="0"/>
        <v>123</v>
      </c>
    </row>
    <row r="19" spans="1:5" x14ac:dyDescent="0.2">
      <c r="A19" s="37" t="s">
        <v>28</v>
      </c>
      <c r="B19" s="35">
        <f>'Payments '!K48</f>
        <v>91.98</v>
      </c>
      <c r="C19" s="25">
        <v>200</v>
      </c>
      <c r="D19" s="34">
        <f t="shared" si="1"/>
        <v>45.99</v>
      </c>
      <c r="E19" s="34">
        <f t="shared" si="0"/>
        <v>108.02</v>
      </c>
    </row>
    <row r="20" spans="1:5" x14ac:dyDescent="0.2">
      <c r="A20" s="37" t="s">
        <v>20</v>
      </c>
      <c r="B20" s="35">
        <f>'Payments '!L48</f>
        <v>18.47</v>
      </c>
      <c r="C20" s="25">
        <v>100</v>
      </c>
      <c r="D20" s="34">
        <f t="shared" si="1"/>
        <v>18.47</v>
      </c>
      <c r="E20" s="34">
        <f t="shared" si="0"/>
        <v>81.53</v>
      </c>
    </row>
    <row r="21" spans="1:5" x14ac:dyDescent="0.2">
      <c r="A21" s="37" t="s">
        <v>19</v>
      </c>
      <c r="B21" s="35">
        <f>'Payments '!M48</f>
        <v>0</v>
      </c>
      <c r="C21" s="25">
        <v>100</v>
      </c>
      <c r="D21" s="34">
        <f t="shared" si="1"/>
        <v>0</v>
      </c>
      <c r="E21" s="34">
        <f t="shared" si="0"/>
        <v>100</v>
      </c>
    </row>
    <row r="22" spans="1:5" x14ac:dyDescent="0.2">
      <c r="A22" s="37" t="s">
        <v>36</v>
      </c>
      <c r="B22" s="35">
        <f>'Payments '!N48</f>
        <v>1000</v>
      </c>
      <c r="C22" s="25">
        <v>1000</v>
      </c>
      <c r="D22" s="34">
        <f t="shared" si="1"/>
        <v>100</v>
      </c>
      <c r="E22" s="34">
        <f t="shared" si="0"/>
        <v>0</v>
      </c>
    </row>
    <row r="23" spans="1:5" x14ac:dyDescent="0.2">
      <c r="A23" s="37" t="s">
        <v>39</v>
      </c>
      <c r="B23" s="35">
        <f>'Payments '!O48</f>
        <v>710.8</v>
      </c>
      <c r="C23" s="25">
        <v>700</v>
      </c>
      <c r="D23" s="34">
        <f t="shared" si="1"/>
        <v>101.54285714285713</v>
      </c>
      <c r="E23" s="34">
        <f t="shared" si="0"/>
        <v>-10.799999999999955</v>
      </c>
    </row>
    <row r="24" spans="1:5" x14ac:dyDescent="0.2">
      <c r="A24" s="37" t="s">
        <v>29</v>
      </c>
      <c r="B24" s="35">
        <f>'Payments '!P48</f>
        <v>200</v>
      </c>
      <c r="C24" s="25">
        <v>200</v>
      </c>
      <c r="D24" s="34">
        <f t="shared" si="1"/>
        <v>100</v>
      </c>
      <c r="E24" s="34">
        <f t="shared" si="0"/>
        <v>0</v>
      </c>
    </row>
    <row r="25" spans="1:5" x14ac:dyDescent="0.2">
      <c r="A25" s="37" t="s">
        <v>30</v>
      </c>
      <c r="B25" s="35">
        <f>'Payments '!Q48</f>
        <v>200</v>
      </c>
      <c r="C25" s="25">
        <v>200</v>
      </c>
      <c r="D25" s="34">
        <f t="shared" si="1"/>
        <v>100</v>
      </c>
      <c r="E25" s="34">
        <f t="shared" si="0"/>
        <v>0</v>
      </c>
    </row>
    <row r="26" spans="1:5" x14ac:dyDescent="0.2">
      <c r="A26" s="37" t="s">
        <v>25</v>
      </c>
      <c r="B26" s="35">
        <f>'Payments '!R48</f>
        <v>1523</v>
      </c>
      <c r="C26" s="25">
        <v>1200</v>
      </c>
      <c r="D26" s="34">
        <f t="shared" si="1"/>
        <v>126.91666666666667</v>
      </c>
      <c r="E26" s="34">
        <f t="shared" si="0"/>
        <v>-323</v>
      </c>
    </row>
    <row r="27" spans="1:5" x14ac:dyDescent="0.2">
      <c r="A27" s="26" t="s">
        <v>7</v>
      </c>
      <c r="B27" s="27">
        <f>SUM(B13:B26)</f>
        <v>8089.0999999999995</v>
      </c>
      <c r="C27" s="26">
        <f>SUM(C13:C26)</f>
        <v>8300</v>
      </c>
      <c r="D27" s="34">
        <f>SUM(B27/C27)*100</f>
        <v>97.459036144578306</v>
      </c>
      <c r="E27" s="39">
        <f>SUM(E13:E26)</f>
        <v>210.90000000000032</v>
      </c>
    </row>
    <row r="28" spans="1:5" x14ac:dyDescent="0.2">
      <c r="A28" s="37" t="s">
        <v>42</v>
      </c>
      <c r="B28" s="35">
        <f>'Payments '!S48</f>
        <v>2904.4199999999996</v>
      </c>
      <c r="C28" s="25"/>
      <c r="D28" s="143"/>
      <c r="E28" s="34"/>
    </row>
    <row r="29" spans="1:5" x14ac:dyDescent="0.2">
      <c r="A29" s="37" t="s">
        <v>3</v>
      </c>
      <c r="B29" s="35">
        <f>+'Payments '!T48</f>
        <v>203.04</v>
      </c>
      <c r="C29" s="34"/>
      <c r="D29" s="34"/>
      <c r="E29" s="34"/>
    </row>
    <row r="30" spans="1:5" s="2" customFormat="1" x14ac:dyDescent="0.2">
      <c r="A30" s="26" t="s">
        <v>12</v>
      </c>
      <c r="B30" s="27">
        <f>SUM(B27:B29)</f>
        <v>11196.56</v>
      </c>
      <c r="C30" s="34"/>
      <c r="D30" s="34"/>
      <c r="E30" s="140"/>
    </row>
    <row r="31" spans="1:5" x14ac:dyDescent="0.2">
      <c r="C31" s="9"/>
      <c r="D31" s="9"/>
      <c r="E31" s="9"/>
    </row>
    <row r="32" spans="1:5" x14ac:dyDescent="0.2">
      <c r="A32" s="9"/>
      <c r="B32" s="19"/>
      <c r="C32" s="9"/>
      <c r="D32" s="9"/>
    </row>
    <row r="33" spans="1:4" x14ac:dyDescent="0.2">
      <c r="A33" s="9"/>
      <c r="B33" s="12"/>
      <c r="C33" s="9"/>
      <c r="D33" s="9"/>
    </row>
    <row r="34" spans="1:4" s="21" customFormat="1" x14ac:dyDescent="0.2">
      <c r="A34" s="10"/>
      <c r="B34" s="22"/>
      <c r="C34" s="10"/>
      <c r="D34" s="10"/>
    </row>
    <row r="35" spans="1:4" x14ac:dyDescent="0.2">
      <c r="A35" s="9"/>
      <c r="B35" s="23"/>
      <c r="C35" s="9"/>
      <c r="D35" s="9"/>
    </row>
    <row r="36" spans="1:4" x14ac:dyDescent="0.2">
      <c r="A36" s="9"/>
      <c r="B36" s="19"/>
      <c r="C36" s="9"/>
      <c r="D36" s="9"/>
    </row>
    <row r="37" spans="1:4" x14ac:dyDescent="0.2">
      <c r="A37" s="9"/>
      <c r="B37" s="19"/>
      <c r="C37" s="9"/>
      <c r="D37" s="9"/>
    </row>
    <row r="38" spans="1:4" x14ac:dyDescent="0.2">
      <c r="A38" s="9"/>
      <c r="B38" s="19"/>
      <c r="C38" s="9"/>
      <c r="D38" s="9"/>
    </row>
    <row r="39" spans="1:4" s="2" customFormat="1" x14ac:dyDescent="0.2">
      <c r="A39" s="11"/>
      <c r="B39" s="12"/>
      <c r="C39" s="11"/>
      <c r="D39" s="11"/>
    </row>
    <row r="40" spans="1:4" s="2" customFormat="1" x14ac:dyDescent="0.2">
      <c r="A40" s="11"/>
      <c r="B40" s="12"/>
      <c r="C40" s="11"/>
      <c r="D40" s="11"/>
    </row>
    <row r="41" spans="1:4" s="2" customFormat="1" x14ac:dyDescent="0.2">
      <c r="B41" s="12"/>
    </row>
    <row r="44" spans="1:4" s="2" customFormat="1" x14ac:dyDescent="0.2">
      <c r="A44" s="13"/>
      <c r="B44" s="14"/>
    </row>
    <row r="45" spans="1:4" x14ac:dyDescent="0.2">
      <c r="A45" s="15"/>
      <c r="B45" s="16"/>
    </row>
    <row r="46" spans="1:4" x14ac:dyDescent="0.2">
      <c r="A46" s="2"/>
      <c r="B46" s="5"/>
    </row>
    <row r="53" spans="2:2" x14ac:dyDescent="0.2">
      <c r="B53" s="19"/>
    </row>
    <row r="54" spans="2:2" x14ac:dyDescent="0.2">
      <c r="B54" s="12"/>
    </row>
    <row r="55" spans="2:2" x14ac:dyDescent="0.2">
      <c r="B55" s="19"/>
    </row>
    <row r="56" spans="2:2" x14ac:dyDescent="0.2">
      <c r="B56" s="19"/>
    </row>
  </sheetData>
  <phoneticPr fontId="5" type="noConversion"/>
  <printOptions verticalCentered="1"/>
  <pageMargins left="0.35433070866141736" right="0.35433070866141736" top="0.74803149606299213" bottom="0.51181102362204722" header="0.74803149606299213" footer="0.5511811023622047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12" sqref="D12"/>
    </sheetView>
  </sheetViews>
  <sheetFormatPr defaultRowHeight="12.75" x14ac:dyDescent="0.2"/>
  <cols>
    <col min="1" max="1" width="28.7109375" customWidth="1"/>
    <col min="2" max="2" width="12.42578125" customWidth="1"/>
    <col min="3" max="3" width="13.7109375" customWidth="1"/>
    <col min="4" max="4" width="12.5703125" customWidth="1"/>
    <col min="6" max="6" width="13.7109375" customWidth="1"/>
    <col min="7" max="7" width="14.5703125" customWidth="1"/>
  </cols>
  <sheetData>
    <row r="1" spans="1:7" ht="18" x14ac:dyDescent="0.25">
      <c r="A1" s="149" t="s">
        <v>79</v>
      </c>
      <c r="B1" s="149"/>
      <c r="C1" s="149"/>
      <c r="D1" s="149"/>
      <c r="E1" s="149"/>
      <c r="F1" s="149"/>
      <c r="G1" s="149"/>
    </row>
    <row r="2" spans="1:7" x14ac:dyDescent="0.2">
      <c r="C2" s="85"/>
      <c r="D2" s="85"/>
      <c r="G2" s="38"/>
    </row>
    <row r="3" spans="1:7" ht="15.75" x14ac:dyDescent="0.25">
      <c r="A3" s="150" t="s">
        <v>49</v>
      </c>
      <c r="B3" s="150"/>
      <c r="C3" s="150"/>
      <c r="D3" s="150"/>
      <c r="E3" s="150"/>
      <c r="F3" s="150"/>
      <c r="G3" s="150"/>
    </row>
    <row r="4" spans="1:7" x14ac:dyDescent="0.2">
      <c r="B4" s="85"/>
      <c r="C4" s="85"/>
      <c r="D4" s="85"/>
    </row>
    <row r="5" spans="1:7" ht="16.5" x14ac:dyDescent="0.2">
      <c r="A5" s="151" t="s">
        <v>50</v>
      </c>
      <c r="B5" s="152"/>
      <c r="C5" s="153" t="s">
        <v>51</v>
      </c>
      <c r="D5" s="154"/>
      <c r="E5" s="155" t="s">
        <v>52</v>
      </c>
      <c r="F5" s="156"/>
      <c r="G5" s="157"/>
    </row>
    <row r="6" spans="1:7" ht="15" x14ac:dyDescent="0.25">
      <c r="A6" s="145" t="s">
        <v>53</v>
      </c>
      <c r="B6" s="146"/>
      <c r="C6" s="147" t="s">
        <v>54</v>
      </c>
      <c r="D6" s="148"/>
      <c r="E6" s="86" t="s">
        <v>53</v>
      </c>
      <c r="F6" s="87"/>
      <c r="G6" s="88">
        <f>B9</f>
        <v>16533.060000000001</v>
      </c>
    </row>
    <row r="7" spans="1:7" x14ac:dyDescent="0.2">
      <c r="A7" s="89" t="s">
        <v>55</v>
      </c>
      <c r="B7" s="90">
        <v>16533.060000000001</v>
      </c>
      <c r="C7" s="91" t="s">
        <v>80</v>
      </c>
      <c r="D7" s="92" t="s">
        <v>56</v>
      </c>
      <c r="E7" s="93" t="s">
        <v>57</v>
      </c>
      <c r="F7" s="94"/>
      <c r="G7" s="95">
        <f>B26</f>
        <v>9052.0300000000007</v>
      </c>
    </row>
    <row r="8" spans="1:7" x14ac:dyDescent="0.2">
      <c r="A8" s="96">
        <v>43555</v>
      </c>
      <c r="B8" s="97"/>
      <c r="C8" s="101" t="s">
        <v>48</v>
      </c>
      <c r="D8" s="105">
        <v>204.12</v>
      </c>
      <c r="E8" s="98" t="s">
        <v>58</v>
      </c>
      <c r="F8" s="94"/>
      <c r="G8" s="88">
        <f>SUM(G6:G7)</f>
        <v>25585.090000000004</v>
      </c>
    </row>
    <row r="9" spans="1:7" ht="15.75" x14ac:dyDescent="0.2">
      <c r="A9" s="99" t="s">
        <v>59</v>
      </c>
      <c r="B9" s="100">
        <f>B7</f>
        <v>16533.060000000001</v>
      </c>
      <c r="C9" s="101">
        <v>828</v>
      </c>
      <c r="D9" s="105">
        <v>-20</v>
      </c>
      <c r="E9" s="102"/>
      <c r="F9" s="103"/>
      <c r="G9" s="104"/>
    </row>
    <row r="10" spans="1:7" x14ac:dyDescent="0.2">
      <c r="A10" s="73"/>
      <c r="B10" s="85"/>
      <c r="C10" s="101">
        <v>827</v>
      </c>
      <c r="D10" s="105">
        <v>-200</v>
      </c>
      <c r="E10" s="86" t="s">
        <v>60</v>
      </c>
      <c r="F10" s="86"/>
      <c r="G10" s="34">
        <f>B31</f>
        <v>11196.560000000003</v>
      </c>
    </row>
    <row r="11" spans="1:7" ht="16.5" x14ac:dyDescent="0.2">
      <c r="A11" s="161" t="s">
        <v>61</v>
      </c>
      <c r="B11" s="162"/>
      <c r="C11" s="101">
        <v>830</v>
      </c>
      <c r="D11" s="105">
        <v>-42.29</v>
      </c>
      <c r="F11" s="99" t="s">
        <v>59</v>
      </c>
      <c r="G11" s="106">
        <f>SUM(G8-G10)</f>
        <v>14388.53</v>
      </c>
    </row>
    <row r="12" spans="1:7" ht="15" x14ac:dyDescent="0.25">
      <c r="A12" s="145" t="s">
        <v>62</v>
      </c>
      <c r="B12" s="146"/>
      <c r="C12" s="101"/>
      <c r="D12" s="105"/>
    </row>
    <row r="13" spans="1:7" x14ac:dyDescent="0.2">
      <c r="A13" s="107" t="s">
        <v>63</v>
      </c>
      <c r="B13" s="108" t="s">
        <v>64</v>
      </c>
      <c r="C13" s="101"/>
      <c r="D13" s="105"/>
    </row>
    <row r="14" spans="1:7" ht="16.5" x14ac:dyDescent="0.25">
      <c r="A14" s="109" t="s">
        <v>65</v>
      </c>
      <c r="B14" s="83">
        <v>14330.36</v>
      </c>
      <c r="C14" s="101"/>
      <c r="D14" s="105"/>
      <c r="E14" s="155" t="s">
        <v>66</v>
      </c>
      <c r="F14" s="156"/>
      <c r="G14" s="157"/>
    </row>
    <row r="15" spans="1:7" x14ac:dyDescent="0.2">
      <c r="A15" s="110"/>
      <c r="B15" s="111"/>
      <c r="C15" s="101"/>
      <c r="D15" s="105"/>
      <c r="E15" s="86" t="s">
        <v>67</v>
      </c>
      <c r="F15" s="86"/>
      <c r="G15" s="88">
        <f>B18</f>
        <v>14330.36</v>
      </c>
    </row>
    <row r="16" spans="1:7" x14ac:dyDescent="0.2">
      <c r="A16" s="112"/>
      <c r="B16" s="95"/>
      <c r="C16" s="101"/>
      <c r="D16" s="105"/>
      <c r="E16" s="112"/>
      <c r="F16" s="113"/>
      <c r="G16" s="95"/>
    </row>
    <row r="17" spans="1:7" ht="15.75" x14ac:dyDescent="0.2">
      <c r="A17" s="112"/>
      <c r="B17" s="114"/>
      <c r="C17" s="101"/>
      <c r="D17" s="105"/>
      <c r="E17" s="93" t="s">
        <v>68</v>
      </c>
      <c r="F17" s="94"/>
      <c r="G17" s="95">
        <f>D33</f>
        <v>-58.169999999999995</v>
      </c>
    </row>
    <row r="18" spans="1:7" ht="15.75" x14ac:dyDescent="0.2">
      <c r="A18" s="99" t="s">
        <v>59</v>
      </c>
      <c r="B18" s="115">
        <f>SUM(B14:B15:B16:B16)+B17</f>
        <v>14330.36</v>
      </c>
      <c r="C18" s="101"/>
      <c r="D18" s="105"/>
      <c r="F18" s="99" t="s">
        <v>59</v>
      </c>
      <c r="G18" s="106">
        <f>SUM(G15-G17)</f>
        <v>14388.53</v>
      </c>
    </row>
    <row r="19" spans="1:7" x14ac:dyDescent="0.2">
      <c r="C19" s="101"/>
      <c r="D19" s="105"/>
    </row>
    <row r="20" spans="1:7" ht="16.5" x14ac:dyDescent="0.2">
      <c r="A20" s="163" t="s">
        <v>69</v>
      </c>
      <c r="B20" s="164"/>
      <c r="C20" s="101"/>
      <c r="D20" s="105"/>
    </row>
    <row r="21" spans="1:7" ht="15" x14ac:dyDescent="0.2">
      <c r="A21" s="165" t="s">
        <v>70</v>
      </c>
      <c r="B21" s="166"/>
      <c r="C21" s="101"/>
      <c r="D21" s="105"/>
      <c r="G21" s="4"/>
    </row>
    <row r="22" spans="1:7" x14ac:dyDescent="0.2">
      <c r="A22" s="116" t="s">
        <v>71</v>
      </c>
      <c r="B22" s="117" t="s">
        <v>56</v>
      </c>
      <c r="C22" s="101"/>
      <c r="D22" s="105"/>
      <c r="E22" s="158" t="s">
        <v>72</v>
      </c>
      <c r="F22" s="159"/>
      <c r="G22" s="34">
        <f>B26</f>
        <v>9052.0300000000007</v>
      </c>
    </row>
    <row r="23" spans="1:7" x14ac:dyDescent="0.2">
      <c r="A23" s="118" t="s">
        <v>76</v>
      </c>
      <c r="B23" s="104"/>
      <c r="C23" s="101"/>
      <c r="D23" s="105"/>
      <c r="E23" s="158" t="s">
        <v>74</v>
      </c>
      <c r="F23" s="159"/>
      <c r="G23" s="34">
        <f>B31</f>
        <v>11196.560000000003</v>
      </c>
    </row>
    <row r="24" spans="1:7" x14ac:dyDescent="0.2">
      <c r="A24" s="102"/>
      <c r="B24" s="104"/>
      <c r="C24" s="101"/>
      <c r="D24" s="72"/>
      <c r="E24" s="119"/>
      <c r="F24" s="119"/>
      <c r="G24" s="119"/>
    </row>
    <row r="25" spans="1:7" ht="15.75" x14ac:dyDescent="0.2">
      <c r="A25" s="112"/>
      <c r="B25" s="94"/>
      <c r="C25" s="101"/>
      <c r="D25" s="72"/>
      <c r="F25" s="120" t="s">
        <v>59</v>
      </c>
      <c r="G25" s="121">
        <f>SUM(G22-G23)</f>
        <v>-2144.5300000000025</v>
      </c>
    </row>
    <row r="26" spans="1:7" ht="15.75" x14ac:dyDescent="0.2">
      <c r="A26" s="99" t="s">
        <v>59</v>
      </c>
      <c r="B26" s="122">
        <f>Receipts!G9</f>
        <v>9052.0300000000007</v>
      </c>
      <c r="C26" s="101"/>
      <c r="D26" s="105"/>
    </row>
    <row r="27" spans="1:7" x14ac:dyDescent="0.2">
      <c r="A27" s="116" t="s">
        <v>75</v>
      </c>
      <c r="B27" s="123" t="s">
        <v>56</v>
      </c>
      <c r="C27" s="101"/>
      <c r="D27" s="72"/>
    </row>
    <row r="28" spans="1:7" x14ac:dyDescent="0.2">
      <c r="A28" s="118" t="s">
        <v>73</v>
      </c>
      <c r="B28" s="124"/>
      <c r="C28" s="101"/>
      <c r="D28" s="105"/>
    </row>
    <row r="29" spans="1:7" x14ac:dyDescent="0.2">
      <c r="A29" s="102"/>
      <c r="B29" s="104"/>
      <c r="C29" s="101"/>
      <c r="D29" s="105"/>
    </row>
    <row r="30" spans="1:7" x14ac:dyDescent="0.2">
      <c r="A30" s="112"/>
      <c r="B30" s="94"/>
      <c r="C30" s="101"/>
      <c r="D30" s="72"/>
    </row>
    <row r="31" spans="1:7" ht="15.75" x14ac:dyDescent="0.2">
      <c r="A31" s="99" t="s">
        <v>59</v>
      </c>
      <c r="B31" s="125">
        <f>'Payments '!U48</f>
        <v>11196.560000000003</v>
      </c>
      <c r="C31" s="101"/>
      <c r="D31" s="72"/>
    </row>
    <row r="32" spans="1:7" x14ac:dyDescent="0.2">
      <c r="A32" s="103"/>
      <c r="B32" s="103"/>
      <c r="C32" s="101"/>
      <c r="D32" s="72"/>
    </row>
    <row r="33" spans="1:7" ht="15.75" x14ac:dyDescent="0.2">
      <c r="C33" s="126" t="s">
        <v>59</v>
      </c>
      <c r="D33" s="127">
        <f>SUM(D8:D32)</f>
        <v>-58.169999999999995</v>
      </c>
      <c r="G33" s="128" t="s">
        <v>77</v>
      </c>
    </row>
    <row r="34" spans="1:7" x14ac:dyDescent="0.2">
      <c r="A34" s="160" t="s">
        <v>78</v>
      </c>
      <c r="B34" s="160"/>
      <c r="C34" s="160"/>
      <c r="D34" s="160"/>
      <c r="E34" s="160"/>
      <c r="F34" s="160"/>
      <c r="G34" s="160"/>
    </row>
  </sheetData>
  <mergeCells count="15">
    <mergeCell ref="E23:F23"/>
    <mergeCell ref="A34:G34"/>
    <mergeCell ref="A11:B11"/>
    <mergeCell ref="A12:B12"/>
    <mergeCell ref="E14:G14"/>
    <mergeCell ref="A20:B20"/>
    <mergeCell ref="A21:B21"/>
    <mergeCell ref="E22:F22"/>
    <mergeCell ref="A6:B6"/>
    <mergeCell ref="C6:D6"/>
    <mergeCell ref="A1:G1"/>
    <mergeCell ref="A3:G3"/>
    <mergeCell ref="A5:B5"/>
    <mergeCell ref="C5:D5"/>
    <mergeCell ref="E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B2" sqref="B2"/>
    </sheetView>
  </sheetViews>
  <sheetFormatPr defaultRowHeight="15" x14ac:dyDescent="0.25"/>
  <cols>
    <col min="1" max="1" width="31.5703125" style="60" customWidth="1"/>
    <col min="2" max="2" width="20" style="65" customWidth="1"/>
    <col min="3" max="3" width="18.28515625" style="60" customWidth="1"/>
    <col min="4" max="4" width="9.140625" style="60"/>
    <col min="5" max="5" width="10.7109375" style="81" bestFit="1" customWidth="1"/>
    <col min="6" max="6" width="11.28515625" style="60" bestFit="1" customWidth="1"/>
    <col min="7" max="16384" width="9.140625" style="60"/>
  </cols>
  <sheetData>
    <row r="1" spans="1:6" s="59" customFormat="1" x14ac:dyDescent="0.25">
      <c r="B1" s="167" t="s">
        <v>17</v>
      </c>
      <c r="C1" s="167"/>
      <c r="E1" s="84">
        <v>43921</v>
      </c>
    </row>
    <row r="2" spans="1:6" x14ac:dyDescent="0.25">
      <c r="C2" s="61"/>
      <c r="F2" s="62"/>
    </row>
    <row r="3" spans="1:6" s="63" customFormat="1" ht="28.5" hidden="1" customHeight="1" x14ac:dyDescent="0.25">
      <c r="B3" s="168" t="s">
        <v>16</v>
      </c>
      <c r="C3" s="168"/>
      <c r="E3" s="82"/>
    </row>
    <row r="4" spans="1:6" x14ac:dyDescent="0.25">
      <c r="A4" s="64" t="s">
        <v>109</v>
      </c>
      <c r="B4" s="66"/>
      <c r="C4" s="64"/>
      <c r="D4" s="64"/>
      <c r="E4" s="141">
        <f>Reconciliation!G18</f>
        <v>14388.53</v>
      </c>
    </row>
    <row r="6" spans="1:6" x14ac:dyDescent="0.25">
      <c r="A6" s="60" t="s">
        <v>31</v>
      </c>
      <c r="E6" s="81">
        <v>3626.09</v>
      </c>
    </row>
    <row r="7" spans="1:6" x14ac:dyDescent="0.25">
      <c r="A7" s="60" t="s">
        <v>88</v>
      </c>
      <c r="E7" s="81">
        <v>3686.84</v>
      </c>
    </row>
    <row r="8" spans="1:6" x14ac:dyDescent="0.25">
      <c r="A8" s="60" t="s">
        <v>44</v>
      </c>
      <c r="E8" s="81">
        <v>895.49</v>
      </c>
    </row>
    <row r="9" spans="1:6" x14ac:dyDescent="0.25">
      <c r="A9" s="60" t="s">
        <v>29</v>
      </c>
      <c r="E9" s="81">
        <v>300</v>
      </c>
    </row>
    <row r="10" spans="1:6" x14ac:dyDescent="0.25">
      <c r="A10" s="60" t="s">
        <v>38</v>
      </c>
      <c r="E10" s="81">
        <v>1266</v>
      </c>
    </row>
    <row r="11" spans="1:6" x14ac:dyDescent="0.25">
      <c r="A11" s="60" t="s">
        <v>43</v>
      </c>
      <c r="E11" s="81">
        <v>190</v>
      </c>
    </row>
    <row r="12" spans="1:6" x14ac:dyDescent="0.25">
      <c r="A12" s="60" t="s">
        <v>32</v>
      </c>
      <c r="E12" s="142">
        <f>SUM(E4-E6-E7-E8-E9-E10-E11)</f>
        <v>4424.1100000000006</v>
      </c>
    </row>
  </sheetData>
  <mergeCells count="2">
    <mergeCell ref="B1:C1"/>
    <mergeCell ref="B3:C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Payments </vt:lpstr>
      <vt:lpstr>Receipts</vt:lpstr>
      <vt:lpstr>Precept </vt:lpstr>
      <vt:lpstr>Reconciliation</vt:lpstr>
      <vt:lpstr>Reserves</vt:lpstr>
      <vt:lpstr>'Payments '!Print_Area</vt:lpstr>
      <vt:lpstr>'Precept '!Print_Area</vt:lpstr>
    </vt:vector>
  </TitlesOfParts>
  <Company>CeramTec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Amos</dc:creator>
  <cp:lastModifiedBy>Home User</cp:lastModifiedBy>
  <cp:lastPrinted>2019-11-18T17:25:07Z</cp:lastPrinted>
  <dcterms:created xsi:type="dcterms:W3CDTF">2003-07-28T14:45:24Z</dcterms:created>
  <dcterms:modified xsi:type="dcterms:W3CDTF">2020-04-06T12:52:41Z</dcterms:modified>
</cp:coreProperties>
</file>