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d.docs.live.net/1fb7228277e2951a/meetings/"/>
    </mc:Choice>
  </mc:AlternateContent>
  <xr:revisionPtr revIDLastSave="0" documentId="8_{7DBA4CFD-0E07-45EE-92D9-00CDDC788A0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Sheet1!$A$1:$I$40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H22" i="1"/>
  <c r="H18" i="1"/>
  <c r="H16" i="1"/>
  <c r="H13" i="1"/>
  <c r="H12" i="1"/>
  <c r="G25" i="1"/>
  <c r="E39" i="1"/>
  <c r="E38" i="1"/>
  <c r="E37" i="1"/>
  <c r="E36" i="1"/>
  <c r="E35" i="1"/>
  <c r="E34" i="1"/>
  <c r="E40" i="1" s="1"/>
  <c r="D25" i="1"/>
  <c r="D9" i="1"/>
  <c r="G5" i="1"/>
  <c r="G9" i="1" l="1"/>
  <c r="G27" i="1"/>
  <c r="G28" i="1" s="1"/>
  <c r="B25" i="1"/>
  <c r="C25" i="1" l="1"/>
  <c r="F25" i="1"/>
  <c r="E25" i="1"/>
  <c r="H25" i="1" l="1"/>
  <c r="B9" i="1" l="1"/>
  <c r="C8" i="1" s="1"/>
  <c r="B27" i="1"/>
  <c r="C27" i="1" l="1"/>
  <c r="C28" i="1" s="1"/>
  <c r="C9" i="1"/>
  <c r="E8" i="1" s="1" a="1"/>
  <c r="E8" i="1" s="1"/>
  <c r="E5" i="1" s="1"/>
  <c r="E9" i="1" l="1"/>
  <c r="F8" i="1" s="1"/>
  <c r="F5" i="1" s="1"/>
  <c r="E27" i="1"/>
  <c r="C29" i="1"/>
  <c r="C30" i="1" s="1"/>
  <c r="E29" i="1"/>
  <c r="E30" i="1" s="1"/>
  <c r="F9" i="1" l="1"/>
  <c r="F27" i="1"/>
  <c r="F28" i="1" s="1"/>
  <c r="G29" i="1" l="1"/>
  <c r="G30" i="1" s="1"/>
  <c r="F29" i="1"/>
  <c r="F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tc={B389822B-A7CA-4C30-88F0-69837CB74ED1}</author>
  </authors>
  <commentList>
    <comment ref="B38" authorId="0" shapeId="0" xr:uid="{B389822B-A7CA-4C30-88F0-69837CB74ED1}">
      <text>
        <t>[Threaded comment]
Your version of Excel allows you to read this threaded comment; however, any edits to it will get removed if the file is opened in a newer version of Excel. Learn more: https://go.microsoft.com/fwlink/?linkid=870924
Comment:
    estimate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<sst xmlns="http://schemas.openxmlformats.org/spreadsheetml/2006/main" count="69" uniqueCount="60">
  <si>
    <t>Last year</t>
  </si>
  <si>
    <t>This Year</t>
  </si>
  <si>
    <t>Next Year</t>
  </si>
  <si>
    <t>2022-23</t>
  </si>
  <si>
    <t>2023-24</t>
  </si>
  <si>
    <t>2024-25</t>
  </si>
  <si>
    <t>2025-26</t>
  </si>
  <si>
    <t>2026-27</t>
  </si>
  <si>
    <t>Recommended Reserve</t>
  </si>
  <si>
    <t>Actual</t>
  </si>
  <si>
    <t>Forecast</t>
  </si>
  <si>
    <t>(3 months)</t>
  </si>
  <si>
    <t>Comments</t>
  </si>
  <si>
    <t>Income</t>
  </si>
  <si>
    <t>Precept</t>
  </si>
  <si>
    <t>VAT Reclaimed</t>
  </si>
  <si>
    <t>Other</t>
  </si>
  <si>
    <t>Underspend from previous year</t>
  </si>
  <si>
    <t>Expenditure</t>
  </si>
  <si>
    <t>Audit</t>
  </si>
  <si>
    <t xml:space="preserve">Clerk's Salary </t>
  </si>
  <si>
    <t>Pay award agreed for 2023-24. Following years 3%</t>
  </si>
  <si>
    <t>Administration</t>
  </si>
  <si>
    <t>Includes ICO Fee and website fee</t>
  </si>
  <si>
    <t>Insurance</t>
  </si>
  <si>
    <t>Donations</t>
  </si>
  <si>
    <t>SALC subscription</t>
  </si>
  <si>
    <t>Based on the number of electors in parish</t>
  </si>
  <si>
    <t>Computer contribution</t>
  </si>
  <si>
    <t>Travel Costs</t>
  </si>
  <si>
    <t>Likely future meetings/training remotely so less travel</t>
  </si>
  <si>
    <t>Environmental Maintenance Contribution</t>
  </si>
  <si>
    <t>Assumes match funding by SC</t>
  </si>
  <si>
    <t>Repairs + replacements</t>
  </si>
  <si>
    <t>Bus Shelter, Notice boards, road sign etc</t>
  </si>
  <si>
    <t>Defibrillator Contribution</t>
  </si>
  <si>
    <t>Village Hall Hire</t>
  </si>
  <si>
    <t>Training</t>
  </si>
  <si>
    <t>2025 election may need councillor training</t>
  </si>
  <si>
    <t>To Reserves</t>
  </si>
  <si>
    <t xml:space="preserve">To include election charges </t>
  </si>
  <si>
    <t>Actual Precept</t>
  </si>
  <si>
    <r>
      <rPr>
        <sz val="11"/>
        <color rgb="FFFF0000"/>
        <rFont val="Calibri"/>
        <family val="2"/>
        <scheme val="minor"/>
      </rPr>
      <t>Proposed</t>
    </r>
    <r>
      <rPr>
        <sz val="11"/>
        <color theme="1"/>
        <rFont val="Calibri"/>
        <family val="2"/>
        <scheme val="minor"/>
      </rPr>
      <t xml:space="preserve"> Precept</t>
    </r>
  </si>
  <si>
    <t>Av £ per Band D household</t>
  </si>
  <si>
    <t>£ increase on prev year</t>
  </si>
  <si>
    <t>% increase on prev year</t>
  </si>
  <si>
    <t>Holdings</t>
  </si>
  <si>
    <t>CF</t>
  </si>
  <si>
    <t>Expend</t>
  </si>
  <si>
    <t>Remain</t>
  </si>
  <si>
    <t>Computer fund</t>
  </si>
  <si>
    <t>Neighbourhood fund</t>
  </si>
  <si>
    <t>Use by 2025-26</t>
  </si>
  <si>
    <t>First Aid In Comm</t>
  </si>
  <si>
    <t>Defibrillator fund</t>
  </si>
  <si>
    <t>Pad Feb 2025</t>
  </si>
  <si>
    <t>Lengthsman</t>
  </si>
  <si>
    <t>Includes £800 from SC</t>
  </si>
  <si>
    <t>Reserve</t>
  </si>
  <si>
    <t>Includes election recharge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</si>
</sst>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£&quot;#,##0;\-&quot;£&quot;#,##0"/>
    <numFmt numFmtId="7" formatCode="&quot;£&quot;#,##0.00;\-&quot;£&quot;#,##0.00"/>
    <numFmt numFmtId="164" formatCode="0.0%"/>
    <numFmt numFmtId="165" formatCode="dd/mm/yyyy;@"/>
    <numFmt numFmtId="166" formatCode="&quot;£&quot;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4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3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5" fontId="2" fillId="0" borderId="0" xfId="0" applyNumberFormat="1" applyFont="1" applyAlignment="1">
      <alignment vertical="center"/>
    </xf>
    <xf numFmtId="7" fontId="2" fillId="0" borderId="0" xfId="0" applyNumberFormat="1" applyFont="1" applyAlignment="1">
      <alignment vertical="center"/>
    </xf>
    <xf numFmtId="164" fontId="2" fillId="0" borderId="0" xfId="0" applyNumberFormat="1" applyFont="1"/>
    <xf numFmtId="5" fontId="3" fillId="0" borderId="0" xfId="0" applyNumberFormat="1" applyFont="1" applyAlignment="1">
      <alignment vertical="center"/>
    </xf>
    <xf numFmtId="7" fontId="3" fillId="0" borderId="0" xfId="0" applyNumberFormat="1" applyFont="1" applyAlignment="1">
      <alignment vertical="center"/>
    </xf>
    <xf numFmtId="164" fontId="3" fillId="0" borderId="0" xfId="0" applyNumberFormat="1" applyFont="1"/>
    <xf numFmtId="0" fontId="0" fillId="0" borderId="2" xfId="0" applyBorder="1" applyAlignment="1">
      <alignment horizontal="center" vertical="center"/>
    </xf>
    <xf numFmtId="4" fontId="0" fillId="2" borderId="2" xfId="0" applyNumberFormat="1" applyFill="1" applyBorder="1" applyAlignment="1">
      <alignment horizontal="center" vertical="center"/>
    </xf>
    <xf numFmtId="3" fontId="2" fillId="0" borderId="3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vertical="center"/>
    </xf>
    <xf numFmtId="3" fontId="0" fillId="0" borderId="3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5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165" fontId="6" fillId="0" borderId="0" xfId="0" applyNumberFormat="1" applyFont="1"/>
    <xf numFmtId="166" fontId="6" fillId="0" borderId="0" xfId="0" applyNumberFormat="1" applyFont="1"/>
    <xf numFmtId="4" fontId="6" fillId="0" borderId="0" xfId="0" applyNumberFormat="1" applyFont="1"/>
    <xf numFmtId="0" fontId="6" fillId="0" borderId="0" xfId="0" applyFont="1"/>
    <xf numFmtId="1" fontId="4" fillId="0" borderId="0" xfId="0" applyNumberFormat="1" applyFont="1" applyAlignment="1">
      <alignment horizontal="right"/>
    </xf>
    <xf numFmtId="0" fontId="4" fillId="0" borderId="0" xfId="0" applyFont="1"/>
    <xf numFmtId="165" fontId="4" fillId="0" borderId="0" xfId="0" applyNumberFormat="1" applyFont="1"/>
    <xf numFmtId="165" fontId="7" fillId="0" borderId="0" xfId="0" applyNumberFormat="1" applyFont="1"/>
    <xf numFmtId="166" fontId="7" fillId="0" borderId="0" xfId="0" applyNumberFormat="1" applyFont="1"/>
    <xf numFmtId="4" fontId="7" fillId="0" borderId="0" xfId="0" applyNumberFormat="1" applyFont="1"/>
    <xf numFmtId="1" fontId="7" fillId="0" borderId="0" xfId="0" applyNumberFormat="1" applyFont="1"/>
    <xf numFmtId="0" fontId="7" fillId="0" borderId="0" xfId="0" applyFont="1"/>
    <xf numFmtId="166" fontId="5" fillId="0" borderId="0" xfId="0" applyNumberFormat="1" applyFont="1"/>
    <xf numFmtId="4" fontId="5" fillId="0" borderId="0" xfId="0" applyNumberFormat="1" applyFont="1"/>
    <xf numFmtId="1" fontId="5" fillId="0" borderId="0" xfId="0" applyNumberFormat="1" applyFont="1"/>
    <xf numFmtId="166" fontId="9" fillId="0" borderId="0" xfId="0" applyNumberFormat="1" applyFont="1"/>
    <xf numFmtId="4" fontId="9" fillId="0" borderId="0" xfId="0" applyNumberFormat="1" applyFont="1"/>
    <xf numFmtId="1" fontId="9" fillId="0" borderId="0" xfId="0" applyNumberFormat="1" applyFont="1"/>
    <xf numFmtId="1" fontId="9" fillId="0" borderId="0" xfId="0" applyNumberFormat="1" applyFont="1" applyAlignment="1">
      <alignment horizontal="right"/>
    </xf>
    <xf numFmtId="3" fontId="8" fillId="3" borderId="1" xfId="0" applyNumberFormat="1" applyFont="1" applyFill="1" applyBorder="1" applyAlignment="1">
      <alignment vertical="center"/>
    </xf>
    <xf numFmtId="7" fontId="8" fillId="0" borderId="0" xfId="0" applyNumberFormat="1" applyFont="1" applyAlignment="1">
      <alignment vertical="center"/>
    </xf>
    <xf numFmtId="164" fontId="8" fillId="0" borderId="0" xfId="0" applyNumberFormat="1" applyFont="1"/>
    <xf numFmtId="166" fontId="9" fillId="0" borderId="4" xfId="0" applyNumberFormat="1" applyFont="1" applyBorder="1"/>
    <xf numFmtId="166" fontId="10" fillId="0" borderId="0" xfId="0" applyNumberFormat="1" applyFont="1"/>
    <xf numFmtId="0" fontId="9" fillId="0" borderId="0" xfId="0" applyFont="1"/>
    <xf numFmtId="1" fontId="3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3" fontId="1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164" fontId="2" fillId="0" borderId="0" xfId="0" applyNumberFormat="1" applyFont="1" applyFill="1"/>
    <xf numFmtId="0" fontId="12" fillId="0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1" fontId="9" fillId="0" borderId="0" xfId="0" applyNumberFormat="1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eather Coonick Stanton Lacy" id="{69BCE133-23F3-49FE-BE21-ABCB460A2E3B}" userId="1fb7228277e2951a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8" dT="2023-11-10T14:16:56.04" personId="{69BCE133-23F3-49FE-BE21-ABCB460A2E3B}" id="{B389822B-A7CA-4C30-88F0-69837CB74ED1}">
    <text>estimate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1"/>
  <sheetViews>
    <sheetView tabSelected="1" view="pageBreakPreview" zoomScale="110" zoomScaleNormal="110" zoomScaleSheetLayoutView="110" workbookViewId="0">
      <selection activeCell="F38" sqref="F38"/>
    </sheetView>
  </sheetViews>
  <sheetFormatPr defaultColWidth="9.140625" defaultRowHeight="15" x14ac:dyDescent="0.25"/>
  <cols>
    <col min="1" max="1" width="36.28515625" style="1" customWidth="1"/>
    <col min="2" max="5" width="11.7109375" style="1" customWidth="1"/>
    <col min="6" max="6" width="15" style="1" customWidth="1"/>
    <col min="7" max="7" width="11.7109375" style="1" customWidth="1"/>
    <col min="8" max="8" width="14.7109375" style="1" customWidth="1"/>
    <col min="9" max="9" width="50.140625" style="1" customWidth="1"/>
    <col min="10" max="16384" width="9.140625" style="1"/>
  </cols>
  <sheetData>
    <row r="1" spans="1:9" s="27" customFormat="1" x14ac:dyDescent="0.25">
      <c r="B1" s="27" t="s">
        <v>0</v>
      </c>
      <c r="C1" s="60" t="s">
        <v>1</v>
      </c>
      <c r="D1" s="60"/>
      <c r="E1" s="27" t="s">
        <v>2</v>
      </c>
    </row>
    <row r="2" spans="1:9" s="9" customFormat="1" ht="32.25" customHeight="1" x14ac:dyDescent="0.25">
      <c r="B2" s="11" t="s">
        <v>3</v>
      </c>
      <c r="C2" s="61" t="s">
        <v>4</v>
      </c>
      <c r="D2" s="61"/>
      <c r="E2" s="11" t="s">
        <v>5</v>
      </c>
      <c r="F2" s="11" t="s">
        <v>6</v>
      </c>
      <c r="G2" s="11" t="s">
        <v>7</v>
      </c>
      <c r="H2" s="12" t="s">
        <v>8</v>
      </c>
      <c r="I2" s="11"/>
    </row>
    <row r="3" spans="1:9" x14ac:dyDescent="0.25">
      <c r="B3" s="22" t="s">
        <v>9</v>
      </c>
      <c r="C3" s="22" t="s">
        <v>9</v>
      </c>
      <c r="D3" s="22" t="s">
        <v>10</v>
      </c>
      <c r="E3" s="22" t="s">
        <v>10</v>
      </c>
      <c r="F3" s="22" t="s">
        <v>10</v>
      </c>
      <c r="G3" s="66" t="s">
        <v>10</v>
      </c>
      <c r="H3" s="23" t="s">
        <v>11</v>
      </c>
      <c r="I3" s="2" t="s">
        <v>12</v>
      </c>
    </row>
    <row r="4" spans="1:9" x14ac:dyDescent="0.25">
      <c r="A4" s="3" t="s">
        <v>13</v>
      </c>
      <c r="B4" s="7"/>
      <c r="C4" s="7"/>
      <c r="D4" s="7"/>
      <c r="E4" s="7"/>
      <c r="F4" s="7"/>
      <c r="G4" s="7"/>
      <c r="H4" s="4"/>
    </row>
    <row r="5" spans="1:9" x14ac:dyDescent="0.25">
      <c r="A5" s="1" t="s">
        <v>14</v>
      </c>
      <c r="B5" s="5">
        <v>4309</v>
      </c>
      <c r="C5" s="28">
        <v>4304</v>
      </c>
      <c r="D5" s="7"/>
      <c r="E5" s="7">
        <f>E25-E6-E8</f>
        <v>4676.7700000000004</v>
      </c>
      <c r="F5" s="7">
        <f>F25-F6-F8</f>
        <v>5047</v>
      </c>
      <c r="G5" s="7">
        <f>G25-G6-G8</f>
        <v>5492</v>
      </c>
      <c r="H5" s="4"/>
    </row>
    <row r="6" spans="1:9" x14ac:dyDescent="0.25">
      <c r="A6" s="1" t="s">
        <v>15</v>
      </c>
      <c r="B6" s="5">
        <v>45</v>
      </c>
      <c r="C6" s="28"/>
      <c r="D6" s="7">
        <v>390</v>
      </c>
      <c r="E6" s="7">
        <v>26.92</v>
      </c>
      <c r="F6" s="7">
        <v>45</v>
      </c>
      <c r="G6" s="7">
        <v>45</v>
      </c>
      <c r="H6" s="4"/>
      <c r="I6" s="6"/>
    </row>
    <row r="7" spans="1:9" x14ac:dyDescent="0.25">
      <c r="A7" s="1" t="s">
        <v>16</v>
      </c>
      <c r="B7" s="5">
        <v>98</v>
      </c>
      <c r="C7" s="28"/>
      <c r="D7" s="7"/>
      <c r="E7" s="7"/>
      <c r="F7" s="7"/>
      <c r="G7" s="7"/>
      <c r="H7" s="4"/>
      <c r="I7" s="6"/>
    </row>
    <row r="8" spans="1:9" x14ac:dyDescent="0.25">
      <c r="A8" s="1" t="s">
        <v>17</v>
      </c>
      <c r="B8" s="51">
        <v>1267.5</v>
      </c>
      <c r="C8" s="51">
        <f>SUM(B9-B25)</f>
        <v>346.13999999999942</v>
      </c>
      <c r="D8" s="10"/>
      <c r="E8" s="10" cm="1">
        <f t="array" ref="E8">SUM(C9:D9-C25:D25)</f>
        <v>83.309999999999491</v>
      </c>
      <c r="F8" s="7">
        <f>SUM(E9-E25)</f>
        <v>0</v>
      </c>
      <c r="G8" s="7">
        <v>0</v>
      </c>
      <c r="H8" s="4"/>
    </row>
    <row r="9" spans="1:9" x14ac:dyDescent="0.25">
      <c r="B9" s="5">
        <f t="shared" ref="B9:G9" si="0">SUM(B5:B8)</f>
        <v>5719.5</v>
      </c>
      <c r="C9" s="28">
        <f t="shared" si="0"/>
        <v>4650.1399999999994</v>
      </c>
      <c r="D9" s="7">
        <f t="shared" si="0"/>
        <v>390</v>
      </c>
      <c r="E9" s="7">
        <f t="shared" si="0"/>
        <v>4787</v>
      </c>
      <c r="F9" s="24">
        <f t="shared" si="0"/>
        <v>5092</v>
      </c>
      <c r="G9" s="24">
        <f t="shared" si="0"/>
        <v>5537</v>
      </c>
      <c r="H9" s="4"/>
    </row>
    <row r="10" spans="1:9" x14ac:dyDescent="0.25">
      <c r="A10" s="3" t="s">
        <v>18</v>
      </c>
      <c r="B10" s="7"/>
      <c r="C10" s="7"/>
      <c r="D10" s="7"/>
      <c r="E10" s="7"/>
      <c r="F10" s="7"/>
      <c r="G10" s="7"/>
      <c r="H10" s="4"/>
    </row>
    <row r="11" spans="1:9" x14ac:dyDescent="0.25">
      <c r="A11" s="1" t="s">
        <v>19</v>
      </c>
      <c r="B11" s="5">
        <v>25</v>
      </c>
      <c r="C11" s="28">
        <v>75</v>
      </c>
      <c r="D11" s="7">
        <v>0</v>
      </c>
      <c r="E11" s="7">
        <v>100</v>
      </c>
      <c r="F11" s="7">
        <v>100</v>
      </c>
      <c r="G11" s="7">
        <v>100</v>
      </c>
      <c r="H11" s="59">
        <v>100</v>
      </c>
    </row>
    <row r="12" spans="1:9" x14ac:dyDescent="0.25">
      <c r="A12" s="1" t="s">
        <v>20</v>
      </c>
      <c r="B12" s="28">
        <v>2040.22</v>
      </c>
      <c r="C12" s="28">
        <v>0</v>
      </c>
      <c r="D12" s="7">
        <v>2244</v>
      </c>
      <c r="E12" s="7">
        <v>2289</v>
      </c>
      <c r="F12" s="7">
        <v>2358</v>
      </c>
      <c r="G12" s="7">
        <v>2429</v>
      </c>
      <c r="H12" s="59">
        <f>SUM(E12)/4</f>
        <v>572.25</v>
      </c>
      <c r="I12" s="8" t="s">
        <v>21</v>
      </c>
    </row>
    <row r="13" spans="1:9" x14ac:dyDescent="0.25">
      <c r="A13" s="1" t="s">
        <v>22</v>
      </c>
      <c r="B13" s="5">
        <v>295.37</v>
      </c>
      <c r="C13" s="28">
        <v>195.73</v>
      </c>
      <c r="D13" s="7">
        <v>126.27</v>
      </c>
      <c r="E13" s="7">
        <v>433</v>
      </c>
      <c r="F13" s="7">
        <v>462</v>
      </c>
      <c r="G13" s="7">
        <v>472</v>
      </c>
      <c r="H13" s="59">
        <f>SUM(E12)/4</f>
        <v>572.25</v>
      </c>
      <c r="I13" s="1" t="s">
        <v>23</v>
      </c>
    </row>
    <row r="14" spans="1:9" x14ac:dyDescent="0.25">
      <c r="A14" s="1" t="s">
        <v>24</v>
      </c>
      <c r="B14" s="57">
        <v>284.8</v>
      </c>
      <c r="C14" s="29">
        <v>277</v>
      </c>
      <c r="D14" s="6">
        <v>0</v>
      </c>
      <c r="E14" s="6">
        <v>285</v>
      </c>
      <c r="F14" s="6">
        <v>294</v>
      </c>
      <c r="G14" s="6">
        <v>302</v>
      </c>
      <c r="H14" s="59">
        <v>285</v>
      </c>
      <c r="I14" s="8"/>
    </row>
    <row r="15" spans="1:9" x14ac:dyDescent="0.25">
      <c r="A15" s="1" t="s">
        <v>25</v>
      </c>
      <c r="B15" s="5">
        <v>250</v>
      </c>
      <c r="C15" s="28">
        <v>0</v>
      </c>
      <c r="D15" s="7">
        <v>200</v>
      </c>
      <c r="E15" s="7">
        <v>150</v>
      </c>
      <c r="F15" s="7">
        <v>150</v>
      </c>
      <c r="G15" s="7">
        <v>150</v>
      </c>
      <c r="H15" s="59">
        <v>0</v>
      </c>
    </row>
    <row r="16" spans="1:9" x14ac:dyDescent="0.25">
      <c r="A16" s="1" t="s">
        <v>26</v>
      </c>
      <c r="B16" s="57">
        <v>207.04</v>
      </c>
      <c r="C16" s="28">
        <v>197.08</v>
      </c>
      <c r="D16" s="7">
        <v>0</v>
      </c>
      <c r="E16" s="7">
        <v>203</v>
      </c>
      <c r="F16" s="7">
        <v>209</v>
      </c>
      <c r="G16" s="7">
        <v>215</v>
      </c>
      <c r="H16" s="59">
        <f>SUM(E16)/4</f>
        <v>50.75</v>
      </c>
      <c r="I16" s="1" t="s">
        <v>27</v>
      </c>
    </row>
    <row r="17" spans="1:9" x14ac:dyDescent="0.25">
      <c r="A17" s="1" t="s">
        <v>28</v>
      </c>
      <c r="B17" s="28">
        <v>194.98</v>
      </c>
      <c r="C17" s="28">
        <v>0</v>
      </c>
      <c r="D17" s="7">
        <v>0</v>
      </c>
      <c r="E17" s="7">
        <v>0</v>
      </c>
      <c r="F17" s="7">
        <v>50</v>
      </c>
      <c r="G17" s="7">
        <v>100</v>
      </c>
      <c r="H17" s="59"/>
    </row>
    <row r="18" spans="1:9" x14ac:dyDescent="0.25">
      <c r="A18" s="1" t="s">
        <v>29</v>
      </c>
      <c r="B18" s="58">
        <v>85.95</v>
      </c>
      <c r="C18" s="28">
        <v>0</v>
      </c>
      <c r="D18" s="7">
        <v>86</v>
      </c>
      <c r="E18" s="7">
        <v>89</v>
      </c>
      <c r="F18" s="7">
        <v>92</v>
      </c>
      <c r="G18" s="7">
        <v>94</v>
      </c>
      <c r="H18" s="59">
        <f>SUM(E18)/4</f>
        <v>22.25</v>
      </c>
      <c r="I18" s="1" t="s">
        <v>30</v>
      </c>
    </row>
    <row r="19" spans="1:9" x14ac:dyDescent="0.25">
      <c r="A19" s="1" t="s">
        <v>31</v>
      </c>
      <c r="B19" s="28">
        <v>800</v>
      </c>
      <c r="C19" s="28">
        <v>800</v>
      </c>
      <c r="D19" s="7">
        <v>0</v>
      </c>
      <c r="E19" s="62">
        <v>800</v>
      </c>
      <c r="F19" s="7">
        <v>600</v>
      </c>
      <c r="G19" s="7">
        <v>600</v>
      </c>
      <c r="H19" s="59"/>
      <c r="I19" s="1" t="s">
        <v>32</v>
      </c>
    </row>
    <row r="20" spans="1:9" x14ac:dyDescent="0.25">
      <c r="A20" s="1" t="s">
        <v>33</v>
      </c>
      <c r="B20" s="57">
        <v>0</v>
      </c>
      <c r="C20" s="28">
        <v>62.75</v>
      </c>
      <c r="D20" s="7">
        <v>100</v>
      </c>
      <c r="E20" s="7">
        <v>150</v>
      </c>
      <c r="F20" s="7">
        <v>200</v>
      </c>
      <c r="G20" s="7">
        <v>200</v>
      </c>
      <c r="H20" s="59"/>
      <c r="I20" s="1" t="s">
        <v>34</v>
      </c>
    </row>
    <row r="21" spans="1:9" x14ac:dyDescent="0.25">
      <c r="A21" s="1" t="s">
        <v>35</v>
      </c>
      <c r="B21" s="5">
        <v>600</v>
      </c>
      <c r="C21" s="28">
        <v>330</v>
      </c>
      <c r="D21" s="7">
        <v>0</v>
      </c>
      <c r="E21" s="7">
        <v>0</v>
      </c>
      <c r="F21" s="7">
        <v>330</v>
      </c>
      <c r="G21" s="7">
        <v>330</v>
      </c>
      <c r="H21" s="59"/>
    </row>
    <row r="22" spans="1:9" x14ac:dyDescent="0.25">
      <c r="A22" s="1" t="s">
        <v>36</v>
      </c>
      <c r="B22" s="57">
        <v>0</v>
      </c>
      <c r="C22" s="28">
        <v>263</v>
      </c>
      <c r="D22" s="7">
        <v>0</v>
      </c>
      <c r="E22" s="7">
        <v>143</v>
      </c>
      <c r="F22" s="7">
        <v>147</v>
      </c>
      <c r="G22" s="7">
        <v>152</v>
      </c>
      <c r="H22" s="59">
        <f>SUM(E23)/4</f>
        <v>11.25</v>
      </c>
    </row>
    <row r="23" spans="1:9" x14ac:dyDescent="0.25">
      <c r="A23" s="1" t="s">
        <v>37</v>
      </c>
      <c r="B23" s="5">
        <v>165</v>
      </c>
      <c r="C23" s="28">
        <v>0</v>
      </c>
      <c r="D23" s="7">
        <v>0</v>
      </c>
      <c r="E23" s="7">
        <v>45</v>
      </c>
      <c r="F23" s="7">
        <v>100</v>
      </c>
      <c r="G23" s="7">
        <v>93</v>
      </c>
      <c r="H23" s="59">
        <v>0</v>
      </c>
      <c r="I23" s="1" t="s">
        <v>38</v>
      </c>
    </row>
    <row r="24" spans="1:9" x14ac:dyDescent="0.25">
      <c r="A24" s="1" t="s">
        <v>39</v>
      </c>
      <c r="B24" s="5">
        <v>425</v>
      </c>
      <c r="C24" s="28">
        <v>0</v>
      </c>
      <c r="D24" s="7">
        <v>0</v>
      </c>
      <c r="E24" s="7">
        <v>100</v>
      </c>
      <c r="F24" s="7">
        <v>0</v>
      </c>
      <c r="G24" s="7">
        <v>300</v>
      </c>
      <c r="H24" s="13"/>
      <c r="I24" s="1" t="s">
        <v>40</v>
      </c>
    </row>
    <row r="25" spans="1:9" x14ac:dyDescent="0.25">
      <c r="B25" s="25">
        <f t="shared" ref="B25:G25" si="1">SUM(B11:B24)</f>
        <v>5373.3600000000006</v>
      </c>
      <c r="C25" s="31">
        <f t="shared" si="1"/>
        <v>2200.56</v>
      </c>
      <c r="D25" s="24">
        <f t="shared" si="1"/>
        <v>2756.27</v>
      </c>
      <c r="E25" s="24">
        <f t="shared" si="1"/>
        <v>4787</v>
      </c>
      <c r="F25" s="24">
        <f t="shared" si="1"/>
        <v>5092</v>
      </c>
      <c r="G25" s="24">
        <f t="shared" si="1"/>
        <v>5537</v>
      </c>
      <c r="H25" s="26">
        <f>SUM(H11:H23)</f>
        <v>1613.75</v>
      </c>
    </row>
    <row r="26" spans="1:9" ht="13.5" customHeight="1" x14ac:dyDescent="0.25"/>
    <row r="27" spans="1:9" x14ac:dyDescent="0.25">
      <c r="A27" s="14" t="s">
        <v>41</v>
      </c>
      <c r="B27" s="19">
        <f>B5</f>
        <v>4309</v>
      </c>
      <c r="C27" s="30">
        <f>SUM(C5)</f>
        <v>4304</v>
      </c>
      <c r="D27" s="16"/>
      <c r="E27" s="16">
        <f>SUM(E5)</f>
        <v>4676.7700000000004</v>
      </c>
      <c r="F27" s="16">
        <f>SUM(F5)</f>
        <v>5047</v>
      </c>
      <c r="G27" s="16">
        <f>SUM(G5)</f>
        <v>5492</v>
      </c>
      <c r="H27" s="15" t="s">
        <v>42</v>
      </c>
    </row>
    <row r="28" spans="1:9" x14ac:dyDescent="0.25">
      <c r="A28" s="14" t="s">
        <v>43</v>
      </c>
      <c r="B28" s="20">
        <v>25.36</v>
      </c>
      <c r="C28" s="52">
        <f>SUM(C27)/169.89</f>
        <v>25.334039672729414</v>
      </c>
      <c r="D28" s="17"/>
      <c r="E28" s="17">
        <f>SUM(E27)/165.35</f>
        <v>28.284064106440887</v>
      </c>
      <c r="F28" s="17">
        <f>SUM(F27)/169.38</f>
        <v>29.79690636438777</v>
      </c>
      <c r="G28" s="17">
        <f>SUM(G27)/169.38</f>
        <v>32.424135080883225</v>
      </c>
      <c r="H28" s="63"/>
      <c r="I28" s="65"/>
    </row>
    <row r="29" spans="1:9" x14ac:dyDescent="0.25">
      <c r="A29" s="14" t="s">
        <v>44</v>
      </c>
      <c r="B29" s="20">
        <v>1.69</v>
      </c>
      <c r="C29" s="52">
        <f>SUM(C28)-B28</f>
        <v>-2.5960327270585282E-2</v>
      </c>
      <c r="D29" s="17"/>
      <c r="E29" s="17">
        <f>SUM(E28)-C28</f>
        <v>2.9500244337114729</v>
      </c>
      <c r="F29" s="17">
        <f>SUM(F28)-E28</f>
        <v>1.5128422579468825</v>
      </c>
      <c r="G29" s="17">
        <f>SUM(G28-F28)</f>
        <v>2.6272287164954555</v>
      </c>
      <c r="H29" s="15" t="s">
        <v>44</v>
      </c>
    </row>
    <row r="30" spans="1:9" x14ac:dyDescent="0.25">
      <c r="A30" s="14" t="s">
        <v>45</v>
      </c>
      <c r="B30" s="21">
        <v>6.4000000000000001E-2</v>
      </c>
      <c r="C30" s="53">
        <f>SUM(C29)/B28</f>
        <v>-1.0236722109852241E-3</v>
      </c>
      <c r="D30" s="18"/>
      <c r="E30" s="64">
        <f>SUM(E29)/C28</f>
        <v>0.11644508620893172</v>
      </c>
      <c r="F30" s="18">
        <f>SUM(F29)/E28</f>
        <v>5.3487442690471627E-2</v>
      </c>
      <c r="G30" s="18">
        <f>SUM(G29)/F28</f>
        <v>8.8171190806419705E-2</v>
      </c>
      <c r="H30" s="15" t="s">
        <v>45</v>
      </c>
    </row>
    <row r="32" spans="1:9" x14ac:dyDescent="0.25">
      <c r="A32" s="3" t="s">
        <v>5</v>
      </c>
      <c r="D32" s="3" t="s">
        <v>10</v>
      </c>
    </row>
    <row r="33" spans="1:7" ht="15.75" x14ac:dyDescent="0.25">
      <c r="A33" s="32" t="s">
        <v>46</v>
      </c>
      <c r="B33" s="33" t="s">
        <v>47</v>
      </c>
      <c r="C33" s="34" t="s">
        <v>13</v>
      </c>
      <c r="D33" s="33" t="s">
        <v>48</v>
      </c>
      <c r="E33" s="35" t="s">
        <v>49</v>
      </c>
      <c r="F33" s="36"/>
      <c r="G33" s="37"/>
    </row>
    <row r="34" spans="1:7" ht="15.75" x14ac:dyDescent="0.25">
      <c r="A34" s="38" t="s">
        <v>50</v>
      </c>
      <c r="B34" s="47">
        <v>50</v>
      </c>
      <c r="C34" s="48">
        <v>0</v>
      </c>
      <c r="D34" s="47">
        <v>0</v>
      </c>
      <c r="E34" s="47">
        <f t="shared" ref="E34:E39" si="2">SUM(B34+C34-D34)</f>
        <v>50</v>
      </c>
      <c r="F34" s="49"/>
      <c r="G34" s="37"/>
    </row>
    <row r="35" spans="1:7" ht="15.75" x14ac:dyDescent="0.25">
      <c r="A35" s="38" t="s">
        <v>51</v>
      </c>
      <c r="B35" s="47">
        <v>309</v>
      </c>
      <c r="C35" s="48">
        <v>0</v>
      </c>
      <c r="D35" s="47">
        <v>0</v>
      </c>
      <c r="E35" s="47">
        <f t="shared" si="2"/>
        <v>309</v>
      </c>
      <c r="F35" s="50" t="s">
        <v>52</v>
      </c>
      <c r="G35" s="37"/>
    </row>
    <row r="36" spans="1:7" ht="15.75" x14ac:dyDescent="0.25">
      <c r="A36" s="38" t="s">
        <v>53</v>
      </c>
      <c r="B36" s="47">
        <v>750</v>
      </c>
      <c r="C36" s="48">
        <v>0</v>
      </c>
      <c r="D36" s="47">
        <v>0</v>
      </c>
      <c r="E36" s="47">
        <f t="shared" si="2"/>
        <v>750</v>
      </c>
      <c r="F36" s="50"/>
      <c r="G36" s="37"/>
    </row>
    <row r="37" spans="1:7" ht="15.75" x14ac:dyDescent="0.25">
      <c r="A37" s="38" t="s">
        <v>54</v>
      </c>
      <c r="B37" s="47">
        <v>760.97</v>
      </c>
      <c r="C37" s="48">
        <v>0</v>
      </c>
      <c r="D37" s="47">
        <v>120</v>
      </c>
      <c r="E37" s="47">
        <f t="shared" si="2"/>
        <v>640.97</v>
      </c>
      <c r="F37" s="50" t="s">
        <v>55</v>
      </c>
      <c r="G37" s="37"/>
    </row>
    <row r="38" spans="1:7" ht="15.75" x14ac:dyDescent="0.25">
      <c r="A38" s="38" t="s">
        <v>56</v>
      </c>
      <c r="B38" s="47">
        <v>2700</v>
      </c>
      <c r="C38" s="48">
        <v>1600</v>
      </c>
      <c r="D38" s="47">
        <v>1200</v>
      </c>
      <c r="E38" s="47">
        <f t="shared" si="2"/>
        <v>3100</v>
      </c>
      <c r="F38" s="67" t="s">
        <v>57</v>
      </c>
      <c r="G38" s="37"/>
    </row>
    <row r="39" spans="1:7" ht="15.75" x14ac:dyDescent="0.25">
      <c r="A39" s="38" t="s">
        <v>58</v>
      </c>
      <c r="B39" s="47">
        <v>1014.82</v>
      </c>
      <c r="C39" s="48">
        <v>0</v>
      </c>
      <c r="D39" s="47">
        <v>0</v>
      </c>
      <c r="E39" s="54">
        <f t="shared" si="2"/>
        <v>1014.82</v>
      </c>
      <c r="F39" s="56" t="s">
        <v>59</v>
      </c>
      <c r="G39" s="56"/>
    </row>
    <row r="40" spans="1:7" ht="15.75" x14ac:dyDescent="0.25">
      <c r="A40" s="39"/>
      <c r="B40" s="47"/>
      <c r="C40" s="45"/>
      <c r="D40" s="44"/>
      <c r="E40" s="55">
        <f>SUM(E34:E39)</f>
        <v>5864.79</v>
      </c>
      <c r="F40" s="46"/>
      <c r="G40" s="43"/>
    </row>
    <row r="41" spans="1:7" ht="15.75" x14ac:dyDescent="0.25">
      <c r="A41" s="39"/>
      <c r="B41" s="40"/>
      <c r="C41" s="41"/>
      <c r="D41" s="40"/>
      <c r="E41" s="43"/>
      <c r="F41" s="42"/>
      <c r="G41" s="43"/>
    </row>
  </sheetData>
  <mergeCells count="2">
    <mergeCell ref="C1:D1"/>
    <mergeCell ref="C2:D2"/>
  </mergeCells>
  <printOptions horizontalCentered="1" verticalCentered="1" gridLines="1"/>
  <pageMargins left="3.937007874015748E-2" right="3.937007874015748E-2" top="0.55118110236220474" bottom="0.35433070866141736" header="0.31496062992125984" footer="0.31496062992125984"/>
  <pageSetup paperSize="9" scale="84" orientation="landscape" horizontalDpi="360" verticalDpi="360" r:id="rId1"/>
  <headerFooter>
    <oddHeader>&amp;C &amp;"-,Bold"Stanton Lacy Parish Council Draft Budget 2024-2025</oddHeader>
    <oddFooter>&amp;R&amp;D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</dc:creator>
  <cp:keywords/>
  <dc:description/>
  <cp:lastModifiedBy>Heather Coonick Stanton Lacy</cp:lastModifiedBy>
  <cp:revision/>
  <cp:lastPrinted>2024-01-15T10:23:55Z</cp:lastPrinted>
  <dcterms:created xsi:type="dcterms:W3CDTF">2023-11-10T14:27:11Z</dcterms:created>
  <dcterms:modified xsi:type="dcterms:W3CDTF">2024-01-15T10:40:02Z</dcterms:modified>
  <cp:category/>
  <cp:contentStatus/>
</cp:coreProperties>
</file>