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roxeter\Meetings 2023-24\May 2023\"/>
    </mc:Choice>
  </mc:AlternateContent>
  <xr:revisionPtr revIDLastSave="0" documentId="13_ncr:1_{3A9AA847-DF12-427F-9C67-A7600CE4FD93}" xr6:coauthVersionLast="47" xr6:coauthVersionMax="47" xr10:uidLastSave="{00000000-0000-0000-0000-000000000000}"/>
  <bookViews>
    <workbookView xWindow="-120" yWindow="-120" windowWidth="29040" windowHeight="15720" xr2:uid="{BD099FE3-5F74-4139-86F9-C7E51BA1D8E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9" i="1" s="1"/>
  <c r="C53" i="1"/>
  <c r="D42" i="1"/>
  <c r="B42" i="1"/>
  <c r="C41" i="1"/>
  <c r="E41" i="1" s="1"/>
  <c r="E40" i="1"/>
  <c r="E39" i="1"/>
  <c r="E37" i="1"/>
  <c r="D33" i="1"/>
  <c r="C33" i="1"/>
  <c r="B33" i="1"/>
  <c r="C28" i="1"/>
  <c r="E28" i="1" s="1"/>
  <c r="B28" i="1"/>
  <c r="D27" i="1"/>
  <c r="D26" i="1"/>
  <c r="D25" i="1"/>
  <c r="D24" i="1"/>
  <c r="D22" i="1"/>
  <c r="E22" i="1" s="1"/>
  <c r="E21" i="1"/>
  <c r="D20" i="1"/>
  <c r="E20" i="1" s="1"/>
  <c r="D19" i="1"/>
  <c r="E19" i="1" s="1"/>
  <c r="D18" i="1"/>
  <c r="E18" i="1" s="1"/>
  <c r="E17" i="1"/>
  <c r="D16" i="1"/>
  <c r="E16" i="1" s="1"/>
  <c r="E15" i="1"/>
  <c r="E14" i="1"/>
  <c r="E13" i="1"/>
  <c r="C9" i="1"/>
  <c r="B9" i="1"/>
  <c r="D7" i="1"/>
  <c r="D6" i="1"/>
  <c r="D5" i="1"/>
  <c r="D4" i="1"/>
  <c r="E4" i="1" s="1"/>
  <c r="D9" i="1" l="1"/>
  <c r="C56" i="1" s="1"/>
  <c r="C57" i="1"/>
  <c r="E9" i="1"/>
  <c r="C42" i="1"/>
</calcChain>
</file>

<file path=xl/sharedStrings.xml><?xml version="1.0" encoding="utf-8"?>
<sst xmlns="http://schemas.openxmlformats.org/spreadsheetml/2006/main" count="76" uniqueCount="63">
  <si>
    <t>Q4 2022/23 Budget Report and Bank Reconciliation</t>
  </si>
  <si>
    <t>RECEIPTS</t>
  </si>
  <si>
    <t>Actual  2021/22</t>
  </si>
  <si>
    <t>Budget 2022/23</t>
  </si>
  <si>
    <t>Actual  Q3 2022/23</t>
  </si>
  <si>
    <t>Variance</t>
  </si>
  <si>
    <t>Variance explanation</t>
  </si>
  <si>
    <t>Precept</t>
  </si>
  <si>
    <t>Environmental Maintenance Grant</t>
  </si>
  <si>
    <t>Neighbourhood Fund</t>
  </si>
  <si>
    <t>VAT</t>
  </si>
  <si>
    <t>Other</t>
  </si>
  <si>
    <t>TOTAL RECEIPTS</t>
  </si>
  <si>
    <t>PAYMENTS</t>
  </si>
  <si>
    <t>Administrative &amp; Establishment Costs:</t>
  </si>
  <si>
    <t>Clerk's Salary</t>
  </si>
  <si>
    <t>Mileage</t>
  </si>
  <si>
    <t>Expenses, misc. admin</t>
  </si>
  <si>
    <t xml:space="preserve">Subscriptions  </t>
  </si>
  <si>
    <t>Training</t>
  </si>
  <si>
    <t>Insurance</t>
  </si>
  <si>
    <t>Audit</t>
  </si>
  <si>
    <t>Room hire/heating</t>
  </si>
  <si>
    <t>Play area inspection fee</t>
  </si>
  <si>
    <t>Elections</t>
  </si>
  <si>
    <t>Asset repairs</t>
  </si>
  <si>
    <t>Churchyard maintenance (S137)</t>
  </si>
  <si>
    <t>Under the Wrekin</t>
  </si>
  <si>
    <t>Mowing of crossroad verges</t>
  </si>
  <si>
    <t>Sub Total Admin &amp; Establishment</t>
  </si>
  <si>
    <t xml:space="preserve"> FUNDS  TO ADD TO RESERVES</t>
  </si>
  <si>
    <t>General reserve</t>
  </si>
  <si>
    <t>TOTAL FUNDS TO ADD TO  RESERVES</t>
  </si>
  <si>
    <t xml:space="preserve">RESERVES </t>
  </si>
  <si>
    <t>Actual balance 31.3.22</t>
  </si>
  <si>
    <t>Contributions 2022/23</t>
  </si>
  <si>
    <t>Expenditure 2022/23</t>
  </si>
  <si>
    <t>Reserves as at Q3 2022/23</t>
  </si>
  <si>
    <t>Explanation</t>
  </si>
  <si>
    <t>Transparency Fund</t>
  </si>
  <si>
    <t>1 hr clerk time per month + web domain renewal</t>
  </si>
  <si>
    <t>Asset maintenance</t>
  </si>
  <si>
    <t>Professional fees</t>
  </si>
  <si>
    <t>£461 previously allocated to play area equipment</t>
  </si>
  <si>
    <t>Total Ringfenced Reserves</t>
  </si>
  <si>
    <t>General Reserves (balance less ringfenced reserves)</t>
  </si>
  <si>
    <t>Balance</t>
  </si>
  <si>
    <t>BANK RECONCILIATION Q2 2022/23</t>
  </si>
  <si>
    <t>Prepared by:</t>
  </si>
  <si>
    <t>Andrew Gough</t>
  </si>
  <si>
    <t>Date:</t>
  </si>
  <si>
    <t>Balance b/fwd from 31st March 2021 - Treasurers</t>
  </si>
  <si>
    <t>Signed by:</t>
  </si>
  <si>
    <t xml:space="preserve">Balance b/fwd from 31st March 2021 - Business </t>
  </si>
  <si>
    <t>RECONCILED BALANCE B/FWD 31ST MARCH 2022</t>
  </si>
  <si>
    <t>Less payments 2022/23</t>
  </si>
  <si>
    <t>Add receipts 2022/23</t>
  </si>
  <si>
    <t>BALANCE AS PER CASHBOOK</t>
  </si>
  <si>
    <t>Represented  by bank balances</t>
  </si>
  <si>
    <t>Treasurers 30.6.23</t>
  </si>
  <si>
    <t>Business (23)</t>
  </si>
  <si>
    <t>Total balances</t>
  </si>
  <si>
    <t>RECONCILED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</si>
</sst>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&quot;£&quot;#,##0.00"/>
    <numFmt numFmtId="166" formatCode="&quot;£&quot;#,##0.00_);[Red]\(&quot;£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</cellStyleXfs>
  <cellXfs count="76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0" borderId="2" xfId="0" applyFont="1" applyBorder="1"/>
    <xf numFmtId="164" fontId="6" fillId="3" borderId="2" xfId="0" applyNumberFormat="1" applyFont="1" applyFill="1" applyBorder="1" applyAlignment="1">
      <alignment horizontal="right"/>
    </xf>
    <xf numFmtId="164" fontId="6" fillId="4" borderId="2" xfId="0" applyNumberFormat="1" applyFont="1" applyFill="1" applyBorder="1" applyAlignment="1">
      <alignment horizontal="right"/>
    </xf>
    <xf numFmtId="9" fontId="6" fillId="5" borderId="2" xfId="0" applyNumberFormat="1" applyFont="1" applyFill="1" applyBorder="1" applyAlignment="1">
      <alignment horizontal="right"/>
    </xf>
    <xf numFmtId="164" fontId="6" fillId="5" borderId="2" xfId="0" applyNumberFormat="1" applyFont="1" applyFill="1" applyBorder="1" applyAlignment="1">
      <alignment horizontal="right"/>
    </xf>
    <xf numFmtId="0" fontId="6" fillId="0" borderId="3" xfId="0" applyFont="1" applyBorder="1"/>
    <xf numFmtId="164" fontId="6" fillId="3" borderId="3" xfId="0" applyNumberFormat="1" applyFont="1" applyFill="1" applyBorder="1" applyAlignment="1">
      <alignment horizontal="right"/>
    </xf>
    <xf numFmtId="164" fontId="6" fillId="4" borderId="3" xfId="0" applyNumberFormat="1" applyFont="1" applyFill="1" applyBorder="1" applyAlignment="1">
      <alignment horizontal="right"/>
    </xf>
    <xf numFmtId="9" fontId="6" fillId="5" borderId="3" xfId="0" applyNumberFormat="1" applyFont="1" applyFill="1" applyBorder="1" applyAlignment="1">
      <alignment horizontal="right"/>
    </xf>
    <xf numFmtId="164" fontId="6" fillId="5" borderId="3" xfId="0" applyNumberFormat="1" applyFont="1" applyFill="1" applyBorder="1" applyAlignment="1">
      <alignment horizontal="right"/>
    </xf>
    <xf numFmtId="10" fontId="6" fillId="5" borderId="3" xfId="0" applyNumberFormat="1" applyFont="1" applyFill="1" applyBorder="1" applyAlignment="1">
      <alignment horizontal="right"/>
    </xf>
    <xf numFmtId="0" fontId="5" fillId="2" borderId="4" xfId="0" applyFont="1" applyFill="1" applyBorder="1"/>
    <xf numFmtId="164" fontId="5" fillId="3" borderId="4" xfId="0" applyNumberFormat="1" applyFont="1" applyFill="1" applyBorder="1" applyAlignment="1">
      <alignment horizontal="right"/>
    </xf>
    <xf numFmtId="164" fontId="5" fillId="4" borderId="5" xfId="0" applyNumberFormat="1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164" fontId="5" fillId="5" borderId="4" xfId="0" applyNumberFormat="1" applyFont="1" applyFill="1" applyBorder="1" applyAlignment="1">
      <alignment horizontal="right"/>
    </xf>
    <xf numFmtId="0" fontId="6" fillId="0" borderId="0" xfId="0" applyFont="1"/>
    <xf numFmtId="165" fontId="6" fillId="0" borderId="0" xfId="0" applyNumberFormat="1" applyFont="1"/>
    <xf numFmtId="164" fontId="5" fillId="0" borderId="5" xfId="0" applyNumberFormat="1" applyFont="1" applyBorder="1" applyAlignment="1">
      <alignment horizontal="right"/>
    </xf>
    <xf numFmtId="0" fontId="7" fillId="0" borderId="0" xfId="0" applyFont="1"/>
    <xf numFmtId="0" fontId="5" fillId="0" borderId="3" xfId="0" applyFont="1" applyBorder="1"/>
    <xf numFmtId="0" fontId="5" fillId="0" borderId="5" xfId="0" applyFont="1" applyBorder="1"/>
    <xf numFmtId="164" fontId="5" fillId="3" borderId="5" xfId="0" applyNumberFormat="1" applyFont="1" applyFill="1" applyBorder="1" applyAlignment="1">
      <alignment horizontal="right"/>
    </xf>
    <xf numFmtId="9" fontId="5" fillId="5" borderId="5" xfId="0" applyNumberFormat="1" applyFont="1" applyFill="1" applyBorder="1" applyAlignment="1">
      <alignment horizontal="right"/>
    </xf>
    <xf numFmtId="164" fontId="5" fillId="5" borderId="5" xfId="0" applyNumberFormat="1" applyFont="1" applyFill="1" applyBorder="1" applyAlignment="1">
      <alignment horizontal="right"/>
    </xf>
    <xf numFmtId="164" fontId="6" fillId="0" borderId="0" xfId="0" applyNumberFormat="1" applyFont="1"/>
    <xf numFmtId="0" fontId="3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7" fillId="0" borderId="3" xfId="0" applyFont="1" applyBorder="1"/>
    <xf numFmtId="44" fontId="7" fillId="3" borderId="3" xfId="1" applyFont="1" applyFill="1" applyBorder="1" applyAlignment="1">
      <alignment horizontal="right" vertical="top"/>
    </xf>
    <xf numFmtId="164" fontId="7" fillId="4" borderId="3" xfId="0" applyNumberFormat="1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top" wrapText="1"/>
    </xf>
    <xf numFmtId="164" fontId="7" fillId="5" borderId="3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wrapText="1"/>
    </xf>
    <xf numFmtId="0" fontId="3" fillId="0" borderId="0" xfId="0" applyFont="1"/>
    <xf numFmtId="164" fontId="6" fillId="3" borderId="0" xfId="2" applyFont="1" applyFill="1"/>
    <xf numFmtId="164" fontId="6" fillId="4" borderId="3" xfId="2" applyFont="1" applyFill="1" applyBorder="1" applyAlignment="1">
      <alignment horizontal="right"/>
    </xf>
    <xf numFmtId="164" fontId="6" fillId="3" borderId="0" xfId="0" applyNumberFormat="1" applyFont="1" applyFill="1"/>
    <xf numFmtId="164" fontId="7" fillId="5" borderId="3" xfId="0" applyNumberFormat="1" applyFont="1" applyFill="1" applyBorder="1" applyAlignment="1">
      <alignment horizontal="right" vertical="top" wrapText="1"/>
    </xf>
    <xf numFmtId="164" fontId="7" fillId="5" borderId="3" xfId="0" applyNumberFormat="1" applyFont="1" applyFill="1" applyBorder="1" applyAlignment="1">
      <alignment horizontal="right"/>
    </xf>
    <xf numFmtId="164" fontId="7" fillId="5" borderId="6" xfId="0" applyNumberFormat="1" applyFont="1" applyFill="1" applyBorder="1" applyAlignment="1">
      <alignment horizontal="right"/>
    </xf>
    <xf numFmtId="164" fontId="5" fillId="3" borderId="5" xfId="0" applyNumberFormat="1" applyFont="1" applyFill="1" applyBorder="1"/>
    <xf numFmtId="165" fontId="5" fillId="5" borderId="5" xfId="0" applyNumberFormat="1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horizontal="center" vertical="top" wrapText="1"/>
    </xf>
    <xf numFmtId="166" fontId="5" fillId="3" borderId="4" xfId="0" applyNumberFormat="1" applyFont="1" applyFill="1" applyBorder="1"/>
    <xf numFmtId="165" fontId="5" fillId="5" borderId="5" xfId="0" applyNumberFormat="1" applyFont="1" applyFill="1" applyBorder="1" applyAlignment="1">
      <alignment horizontal="right"/>
    </xf>
    <xf numFmtId="0" fontId="4" fillId="2" borderId="7" xfId="0" applyFont="1" applyFill="1" applyBorder="1"/>
    <xf numFmtId="164" fontId="5" fillId="4" borderId="4" xfId="0" applyNumberFormat="1" applyFont="1" applyFill="1" applyBorder="1"/>
    <xf numFmtId="0" fontId="6" fillId="0" borderId="0" xfId="3" applyFont="1"/>
    <xf numFmtId="0" fontId="4" fillId="6" borderId="0" xfId="3" applyFont="1" applyFill="1"/>
    <xf numFmtId="165" fontId="6" fillId="6" borderId="0" xfId="3" applyNumberFormat="1" applyFont="1" applyFill="1"/>
    <xf numFmtId="4" fontId="6" fillId="6" borderId="0" xfId="3" applyNumberFormat="1" applyFont="1" applyFill="1"/>
    <xf numFmtId="0" fontId="5" fillId="0" borderId="1" xfId="0" applyFont="1" applyBorder="1"/>
    <xf numFmtId="0" fontId="7" fillId="7" borderId="1" xfId="0" applyFont="1" applyFill="1" applyBorder="1"/>
    <xf numFmtId="15" fontId="7" fillId="7" borderId="1" xfId="0" applyNumberFormat="1" applyFont="1" applyFill="1" applyBorder="1" applyAlignment="1">
      <alignment horizontal="left"/>
    </xf>
    <xf numFmtId="0" fontId="6" fillId="6" borderId="0" xfId="3" applyFont="1" applyFill="1"/>
    <xf numFmtId="0" fontId="7" fillId="0" borderId="1" xfId="0" applyFont="1" applyBorder="1"/>
    <xf numFmtId="165" fontId="7" fillId="6" borderId="0" xfId="4" applyNumberFormat="1" applyFont="1" applyFill="1"/>
    <xf numFmtId="0" fontId="7" fillId="6" borderId="0" xfId="4" applyFont="1" applyFill="1"/>
    <xf numFmtId="0" fontId="7" fillId="7" borderId="0" xfId="0" applyFont="1" applyFill="1"/>
    <xf numFmtId="0" fontId="5" fillId="6" borderId="0" xfId="4" applyFont="1" applyFill="1"/>
    <xf numFmtId="165" fontId="9" fillId="6" borderId="0" xfId="3" applyNumberFormat="1" applyFont="1" applyFill="1"/>
    <xf numFmtId="0" fontId="10" fillId="6" borderId="0" xfId="3" applyFont="1" applyFill="1"/>
    <xf numFmtId="165" fontId="10" fillId="6" borderId="0" xfId="3" applyNumberFormat="1" applyFont="1" applyFill="1"/>
    <xf numFmtId="165" fontId="7" fillId="0" borderId="0" xfId="0" applyNumberFormat="1" applyFont="1"/>
    <xf numFmtId="4" fontId="4" fillId="6" borderId="0" xfId="3" applyNumberFormat="1" applyFont="1" applyFill="1"/>
    <xf numFmtId="165" fontId="3" fillId="6" borderId="0" xfId="4" applyNumberFormat="1" applyFont="1" applyFill="1"/>
    <xf numFmtId="165" fontId="5" fillId="6" borderId="0" xfId="4" applyNumberFormat="1" applyFont="1" applyFill="1"/>
    <xf numFmtId="165" fontId="11" fillId="6" borderId="0" xfId="4" applyNumberFormat="1" applyFont="1" applyFill="1"/>
    <xf numFmtId="0" fontId="2" fillId="0" borderId="0" xfId="0" applyFont="1" applyAlignment="1">
      <alignment horizontal="center"/>
    </xf>
  </cellXfs>
  <cellStyles count="5">
    <cellStyle name="Currency" xfId="1" builtinId="4"/>
    <cellStyle name="Currency 2" xfId="2" xr:uid="{AEB3308F-E76E-4127-B979-67864DA57C12}"/>
    <cellStyle name="Normal" xfId="0" builtinId="0"/>
    <cellStyle name="Normal 2" xfId="4" xr:uid="{4CB5CB40-7FAC-4DCD-97A4-0952DBC3329E}"/>
    <cellStyle name="Normal 2 2" xfId="3" xr:uid="{15ABEF8C-4E5C-4BAD-9CEA-64A8F4CC6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Wroxeter\Finance%202023-24\PDaybooks%202022-23.xlsx" TargetMode="External"/><Relationship Id="rId1" Type="http://schemas.openxmlformats.org/officeDocument/2006/relationships/externalLinkPath" Target="/Wroxeter/Finance%202023-24/PDaybooks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202223"/>
      <sheetName val="payments"/>
      <sheetName val="Receipts"/>
      <sheetName val="Q1 Budget report &amp; bank rec"/>
      <sheetName val="Q2 Budget report &amp; bank rec"/>
      <sheetName val="Q3 Budget report &amp; bank rec"/>
      <sheetName val="Q4 Budget eport &amp; bank rec"/>
      <sheetName val="RESERVES"/>
    </sheetNames>
    <sheetDataSet>
      <sheetData sheetId="0"/>
      <sheetData sheetId="1">
        <row r="35">
          <cell r="M35">
            <v>236.44</v>
          </cell>
          <cell r="O35">
            <v>349.36</v>
          </cell>
          <cell r="P35">
            <v>145.68</v>
          </cell>
          <cell r="Q35">
            <v>80</v>
          </cell>
          <cell r="S35">
            <v>100</v>
          </cell>
          <cell r="U35">
            <v>100</v>
          </cell>
          <cell r="V35">
            <v>50</v>
          </cell>
          <cell r="W35">
            <v>370.8</v>
          </cell>
          <cell r="X35">
            <v>0</v>
          </cell>
        </row>
      </sheetData>
      <sheetData sheetId="2">
        <row r="6">
          <cell r="E6">
            <v>5095</v>
          </cell>
          <cell r="F6">
            <v>180</v>
          </cell>
          <cell r="G6">
            <v>4271.7700000000004</v>
          </cell>
        </row>
        <row r="11">
          <cell r="G11">
            <v>4271.7700000000004</v>
          </cell>
          <cell r="H11">
            <v>20.329999999999998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E850-4E98-4261-BA9D-280599CBB77F}">
  <sheetPr>
    <pageSetUpPr fitToPage="1"/>
  </sheetPr>
  <dimension ref="A1:F69"/>
  <sheetViews>
    <sheetView tabSelected="1" topLeftCell="A24" workbookViewId="0">
      <selection activeCell="K58" sqref="K58"/>
    </sheetView>
  </sheetViews>
  <sheetFormatPr defaultRowHeight="15" x14ac:dyDescent="0.25"/>
  <cols>
    <col min="1" max="1" width="35.85546875" customWidth="1"/>
    <col min="2" max="2" width="20.42578125" customWidth="1"/>
    <col min="3" max="3" width="16" customWidth="1"/>
    <col min="4" max="4" width="19.140625" customWidth="1"/>
    <col min="5" max="5" width="13.85546875" customWidth="1"/>
    <col min="6" max="6" width="49" customWidth="1"/>
  </cols>
  <sheetData>
    <row r="1" spans="1:6" x14ac:dyDescent="0.25">
      <c r="B1" s="75" t="s">
        <v>0</v>
      </c>
      <c r="C1" s="75"/>
      <c r="D1" s="75"/>
      <c r="E1" s="75"/>
    </row>
    <row r="3" spans="1:6" x14ac:dyDescent="0.25">
      <c r="A3" s="1" t="s">
        <v>1</v>
      </c>
      <c r="B3" s="2" t="s">
        <v>2</v>
      </c>
      <c r="C3" s="3" t="s">
        <v>3</v>
      </c>
      <c r="D3" s="3" t="s">
        <v>4</v>
      </c>
      <c r="E3" s="4" t="s">
        <v>5</v>
      </c>
      <c r="F3" s="4" t="s">
        <v>6</v>
      </c>
    </row>
    <row r="4" spans="1:6" x14ac:dyDescent="0.25">
      <c r="A4" s="5" t="s">
        <v>7</v>
      </c>
      <c r="B4" s="6">
        <v>4785</v>
      </c>
      <c r="C4" s="7">
        <v>5095</v>
      </c>
      <c r="D4" s="7">
        <f>[1]Receipts!E6</f>
        <v>5095</v>
      </c>
      <c r="E4" s="8">
        <f>D4/C4</f>
        <v>1</v>
      </c>
      <c r="F4" s="9"/>
    </row>
    <row r="5" spans="1:6" x14ac:dyDescent="0.25">
      <c r="A5" s="10" t="s">
        <v>8</v>
      </c>
      <c r="B5" s="11">
        <v>135</v>
      </c>
      <c r="C5" s="12"/>
      <c r="D5" s="12">
        <f>[1]Receipts!F6</f>
        <v>180</v>
      </c>
      <c r="E5" s="13">
        <v>1</v>
      </c>
      <c r="F5" s="14"/>
    </row>
    <row r="6" spans="1:6" x14ac:dyDescent="0.25">
      <c r="A6" s="10" t="s">
        <v>9</v>
      </c>
      <c r="B6" s="11"/>
      <c r="C6" s="12">
        <v>0</v>
      </c>
      <c r="D6" s="12">
        <f>[1]Receipts!G6</f>
        <v>4271.7700000000004</v>
      </c>
      <c r="E6" s="15"/>
      <c r="F6" s="14"/>
    </row>
    <row r="7" spans="1:6" x14ac:dyDescent="0.25">
      <c r="A7" s="10" t="s">
        <v>10</v>
      </c>
      <c r="B7" s="11">
        <v>34.57</v>
      </c>
      <c r="C7" s="12"/>
      <c r="D7" s="12">
        <f>[1]Receipts!H11</f>
        <v>20.329999999999998</v>
      </c>
      <c r="E7" s="15"/>
      <c r="F7" s="14"/>
    </row>
    <row r="8" spans="1:6" ht="15.75" thickBot="1" x14ac:dyDescent="0.3">
      <c r="A8" s="10" t="s">
        <v>11</v>
      </c>
      <c r="B8" s="11">
        <v>0</v>
      </c>
      <c r="C8" s="12">
        <v>0</v>
      </c>
      <c r="D8" s="12"/>
      <c r="E8" s="15"/>
      <c r="F8" s="14"/>
    </row>
    <row r="9" spans="1:6" ht="16.5" thickTop="1" thickBot="1" x14ac:dyDescent="0.3">
      <c r="A9" s="16" t="s">
        <v>12</v>
      </c>
      <c r="B9" s="17">
        <f>SUM(B4:B8)</f>
        <v>4954.57</v>
      </c>
      <c r="C9" s="18">
        <f>SUM(C4:C8)</f>
        <v>5095</v>
      </c>
      <c r="D9" s="18">
        <f>SUM(D4:D8)</f>
        <v>9567.1</v>
      </c>
      <c r="E9" s="19">
        <f>D9/C9</f>
        <v>1.8777428851815505</v>
      </c>
      <c r="F9" s="20"/>
    </row>
    <row r="10" spans="1:6" ht="16.5" thickTop="1" thickBot="1" x14ac:dyDescent="0.3">
      <c r="A10" s="21"/>
      <c r="B10" s="22"/>
      <c r="C10" s="23"/>
      <c r="D10" s="23"/>
      <c r="E10" s="24"/>
      <c r="F10" s="24"/>
    </row>
    <row r="11" spans="1:6" ht="15.75" thickTop="1" x14ac:dyDescent="0.25">
      <c r="A11" s="1" t="s">
        <v>13</v>
      </c>
      <c r="B11" s="2" t="s">
        <v>2</v>
      </c>
      <c r="C11" s="3" t="s">
        <v>3</v>
      </c>
      <c r="D11" s="3" t="s">
        <v>4</v>
      </c>
      <c r="E11" s="4" t="s">
        <v>5</v>
      </c>
      <c r="F11" s="4"/>
    </row>
    <row r="12" spans="1:6" x14ac:dyDescent="0.25">
      <c r="A12" s="25" t="s">
        <v>14</v>
      </c>
      <c r="B12" s="11"/>
      <c r="C12" s="12"/>
      <c r="D12" s="12"/>
      <c r="E12" s="14"/>
      <c r="F12" s="14"/>
    </row>
    <row r="13" spans="1:6" x14ac:dyDescent="0.25">
      <c r="A13" s="10" t="s">
        <v>15</v>
      </c>
      <c r="B13" s="11">
        <v>2556.4</v>
      </c>
      <c r="C13" s="12">
        <v>2600</v>
      </c>
      <c r="D13" s="12">
        <v>2801.28</v>
      </c>
      <c r="E13" s="13">
        <f t="shared" ref="E13:E22" si="0">D13/C13</f>
        <v>1.0774153846153847</v>
      </c>
      <c r="F13" s="14"/>
    </row>
    <row r="14" spans="1:6" x14ac:dyDescent="0.25">
      <c r="A14" s="10" t="s">
        <v>16</v>
      </c>
      <c r="B14" s="11">
        <v>48.6</v>
      </c>
      <c r="C14" s="12">
        <v>70</v>
      </c>
      <c r="D14" s="12">
        <v>48.78</v>
      </c>
      <c r="E14" s="13">
        <f t="shared" si="0"/>
        <v>0.69685714285714284</v>
      </c>
      <c r="F14" s="14"/>
    </row>
    <row r="15" spans="1:6" x14ac:dyDescent="0.25">
      <c r="A15" s="10" t="s">
        <v>17</v>
      </c>
      <c r="B15" s="11">
        <v>142.61000000000001</v>
      </c>
      <c r="C15" s="12">
        <v>200</v>
      </c>
      <c r="D15" s="12">
        <v>145</v>
      </c>
      <c r="E15" s="13">
        <f t="shared" si="0"/>
        <v>0.72499999999999998</v>
      </c>
      <c r="F15" s="14"/>
    </row>
    <row r="16" spans="1:6" x14ac:dyDescent="0.25">
      <c r="A16" s="10" t="s">
        <v>18</v>
      </c>
      <c r="B16" s="11">
        <v>226.56</v>
      </c>
      <c r="C16" s="12">
        <v>230</v>
      </c>
      <c r="D16" s="12">
        <f>[1]payments!M35</f>
        <v>236.44</v>
      </c>
      <c r="E16" s="13">
        <f t="shared" si="0"/>
        <v>1.028</v>
      </c>
      <c r="F16" s="14"/>
    </row>
    <row r="17" spans="1:6" x14ac:dyDescent="0.25">
      <c r="A17" s="10" t="s">
        <v>19</v>
      </c>
      <c r="B17" s="11">
        <v>10</v>
      </c>
      <c r="C17" s="12">
        <v>200</v>
      </c>
      <c r="D17" s="12">
        <v>105</v>
      </c>
      <c r="E17" s="13">
        <f t="shared" si="0"/>
        <v>0.52500000000000002</v>
      </c>
      <c r="F17" s="14"/>
    </row>
    <row r="18" spans="1:6" x14ac:dyDescent="0.25">
      <c r="A18" s="10" t="s">
        <v>20</v>
      </c>
      <c r="B18" s="11">
        <v>349.36</v>
      </c>
      <c r="C18" s="12">
        <v>360</v>
      </c>
      <c r="D18" s="12">
        <f>[1]payments!O35</f>
        <v>349.36</v>
      </c>
      <c r="E18" s="13">
        <f t="shared" si="0"/>
        <v>0.97044444444444444</v>
      </c>
      <c r="F18" s="14"/>
    </row>
    <row r="19" spans="1:6" x14ac:dyDescent="0.25">
      <c r="A19" s="10" t="s">
        <v>21</v>
      </c>
      <c r="B19" s="11">
        <v>135</v>
      </c>
      <c r="C19" s="12">
        <v>135</v>
      </c>
      <c r="D19" s="12">
        <f>[1]payments!P35</f>
        <v>145.68</v>
      </c>
      <c r="E19" s="13">
        <f t="shared" si="0"/>
        <v>1.0791111111111111</v>
      </c>
      <c r="F19" s="14"/>
    </row>
    <row r="20" spans="1:6" x14ac:dyDescent="0.25">
      <c r="A20" s="10" t="s">
        <v>22</v>
      </c>
      <c r="B20" s="11">
        <v>40</v>
      </c>
      <c r="C20" s="12">
        <v>40</v>
      </c>
      <c r="D20" s="12">
        <f>[1]payments!Q35</f>
        <v>80</v>
      </c>
      <c r="E20" s="13">
        <f t="shared" si="0"/>
        <v>2</v>
      </c>
      <c r="F20" s="14"/>
    </row>
    <row r="21" spans="1:6" x14ac:dyDescent="0.25">
      <c r="A21" s="10" t="s">
        <v>23</v>
      </c>
      <c r="B21" s="11">
        <v>0</v>
      </c>
      <c r="C21" s="12">
        <v>100</v>
      </c>
      <c r="D21" s="12">
        <v>180</v>
      </c>
      <c r="E21" s="13">
        <f t="shared" si="0"/>
        <v>1.8</v>
      </c>
      <c r="F21" s="14"/>
    </row>
    <row r="22" spans="1:6" x14ac:dyDescent="0.25">
      <c r="A22" s="10" t="s">
        <v>24</v>
      </c>
      <c r="B22" s="11"/>
      <c r="C22" s="12">
        <v>100</v>
      </c>
      <c r="D22" s="12">
        <f>[1]payments!S35</f>
        <v>100</v>
      </c>
      <c r="E22" s="13">
        <f t="shared" si="0"/>
        <v>1</v>
      </c>
      <c r="F22" s="14"/>
    </row>
    <row r="23" spans="1:6" x14ac:dyDescent="0.25">
      <c r="A23" s="10" t="s">
        <v>25</v>
      </c>
      <c r="B23" s="11">
        <v>111.5</v>
      </c>
      <c r="C23" s="12">
        <v>550</v>
      </c>
      <c r="D23" s="12">
        <v>252</v>
      </c>
      <c r="E23" s="13"/>
      <c r="F23" s="14"/>
    </row>
    <row r="24" spans="1:6" x14ac:dyDescent="0.25">
      <c r="A24" s="10" t="s">
        <v>26</v>
      </c>
      <c r="B24" s="11">
        <v>100</v>
      </c>
      <c r="C24" s="12">
        <v>100</v>
      </c>
      <c r="D24" s="12">
        <f>[1]payments!U35</f>
        <v>100</v>
      </c>
      <c r="E24" s="13"/>
      <c r="F24" s="14"/>
    </row>
    <row r="25" spans="1:6" x14ac:dyDescent="0.25">
      <c r="A25" s="10" t="s">
        <v>27</v>
      </c>
      <c r="B25" s="11">
        <v>50</v>
      </c>
      <c r="C25" s="12">
        <v>50</v>
      </c>
      <c r="D25" s="12">
        <f>[1]payments!V35</f>
        <v>50</v>
      </c>
      <c r="E25" s="13"/>
      <c r="F25" s="14"/>
    </row>
    <row r="26" spans="1:6" x14ac:dyDescent="0.25">
      <c r="A26" s="10" t="s">
        <v>28</v>
      </c>
      <c r="B26" s="11">
        <v>360</v>
      </c>
      <c r="C26" s="12">
        <v>360</v>
      </c>
      <c r="D26" s="12">
        <f>[1]payments!W35</f>
        <v>370.8</v>
      </c>
      <c r="E26" s="13"/>
      <c r="F26" s="14"/>
    </row>
    <row r="27" spans="1:6" x14ac:dyDescent="0.25">
      <c r="A27" s="10" t="s">
        <v>10</v>
      </c>
      <c r="B27" s="11">
        <v>4.33</v>
      </c>
      <c r="C27" s="12"/>
      <c r="D27" s="12">
        <f>[1]payments!X35</f>
        <v>0</v>
      </c>
      <c r="E27" s="13"/>
      <c r="F27" s="14"/>
    </row>
    <row r="28" spans="1:6" ht="15.75" thickBot="1" x14ac:dyDescent="0.3">
      <c r="A28" s="26" t="s">
        <v>29</v>
      </c>
      <c r="B28" s="27">
        <f>SUM(B13:B27)</f>
        <v>4134.3600000000006</v>
      </c>
      <c r="C28" s="18">
        <f>SUM(C13:C27)</f>
        <v>5095</v>
      </c>
      <c r="D28" s="18">
        <v>4964.3599999999997</v>
      </c>
      <c r="E28" s="28">
        <f>D28/C28</f>
        <v>0.97435917566241403</v>
      </c>
      <c r="F28" s="29"/>
    </row>
    <row r="29" spans="1:6" ht="15.75" thickTop="1" x14ac:dyDescent="0.25">
      <c r="A29" s="21"/>
      <c r="B29" s="30"/>
      <c r="C29" s="21"/>
      <c r="D29" s="30"/>
      <c r="E29" s="24"/>
      <c r="F29" s="24"/>
    </row>
    <row r="30" spans="1:6" x14ac:dyDescent="0.25">
      <c r="A30" s="31" t="s">
        <v>30</v>
      </c>
      <c r="B30" s="32" t="s">
        <v>2</v>
      </c>
      <c r="C30" s="3" t="s">
        <v>3</v>
      </c>
      <c r="D30" s="3" t="s">
        <v>4</v>
      </c>
      <c r="E30" s="4" t="s">
        <v>5</v>
      </c>
      <c r="F30" s="4"/>
    </row>
    <row r="31" spans="1:6" x14ac:dyDescent="0.25">
      <c r="A31" s="33" t="s">
        <v>24</v>
      </c>
      <c r="B31" s="34">
        <v>0</v>
      </c>
      <c r="C31" s="35">
        <v>0</v>
      </c>
      <c r="D31" s="35"/>
      <c r="E31" s="36"/>
      <c r="F31" s="36"/>
    </row>
    <row r="32" spans="1:6" x14ac:dyDescent="0.25">
      <c r="A32" s="33" t="s">
        <v>31</v>
      </c>
      <c r="B32" s="37">
        <v>0</v>
      </c>
      <c r="C32" s="35">
        <v>0</v>
      </c>
      <c r="D32" s="35"/>
      <c r="E32" s="38"/>
      <c r="F32" s="38"/>
    </row>
    <row r="33" spans="1:6" ht="15.75" thickBot="1" x14ac:dyDescent="0.3">
      <c r="A33" s="39" t="s">
        <v>32</v>
      </c>
      <c r="B33" s="27">
        <f>SUM(B31:B32)</f>
        <v>0</v>
      </c>
      <c r="C33" s="18">
        <f>SUM(C31:C32)</f>
        <v>0</v>
      </c>
      <c r="D33" s="18">
        <f>SUM(D31:D32)</f>
        <v>0</v>
      </c>
      <c r="E33" s="28">
        <v>1</v>
      </c>
      <c r="F33" s="29"/>
    </row>
    <row r="34" spans="1:6" ht="15.75" thickTop="1" x14ac:dyDescent="0.25">
      <c r="A34" s="40"/>
      <c r="B34" s="21"/>
      <c r="C34" s="21"/>
      <c r="D34" s="21"/>
      <c r="E34" s="24"/>
      <c r="F34" s="24"/>
    </row>
    <row r="35" spans="1:6" x14ac:dyDescent="0.25">
      <c r="A35" s="40"/>
      <c r="B35" s="21"/>
      <c r="C35" s="21"/>
      <c r="D35" s="21"/>
      <c r="E35" s="24"/>
      <c r="F35" s="24"/>
    </row>
    <row r="36" spans="1:6" ht="25.5" x14ac:dyDescent="0.25">
      <c r="A36" s="1" t="s">
        <v>33</v>
      </c>
      <c r="B36" s="32" t="s">
        <v>34</v>
      </c>
      <c r="C36" s="3" t="s">
        <v>35</v>
      </c>
      <c r="D36" s="3" t="s">
        <v>36</v>
      </c>
      <c r="E36" s="4" t="s">
        <v>37</v>
      </c>
      <c r="F36" s="4" t="s">
        <v>38</v>
      </c>
    </row>
    <row r="37" spans="1:6" x14ac:dyDescent="0.25">
      <c r="A37" s="10" t="s">
        <v>24</v>
      </c>
      <c r="B37" s="41">
        <v>250</v>
      </c>
      <c r="C37" s="42"/>
      <c r="D37" s="12">
        <v>0</v>
      </c>
      <c r="E37" s="38">
        <f>B37+C37-D37</f>
        <v>250</v>
      </c>
      <c r="F37" s="38"/>
    </row>
    <row r="38" spans="1:6" x14ac:dyDescent="0.25">
      <c r="A38" s="10" t="s">
        <v>39</v>
      </c>
      <c r="B38" s="43">
        <v>445.65</v>
      </c>
      <c r="C38" s="12">
        <v>0</v>
      </c>
      <c r="D38" s="12"/>
      <c r="E38" s="38">
        <v>297.60000000000002</v>
      </c>
      <c r="F38" s="44" t="s">
        <v>40</v>
      </c>
    </row>
    <row r="39" spans="1:6" x14ac:dyDescent="0.25">
      <c r="A39" s="10" t="s">
        <v>41</v>
      </c>
      <c r="B39" s="43">
        <v>675</v>
      </c>
      <c r="C39" s="12"/>
      <c r="D39" s="12">
        <v>0</v>
      </c>
      <c r="E39" s="14">
        <f>B39+C39-D39</f>
        <v>675</v>
      </c>
      <c r="F39" s="14"/>
    </row>
    <row r="40" spans="1:6" x14ac:dyDescent="0.25">
      <c r="A40" s="10" t="s">
        <v>42</v>
      </c>
      <c r="B40" s="43">
        <v>500</v>
      </c>
      <c r="C40" s="12">
        <v>0</v>
      </c>
      <c r="D40" s="12">
        <v>0</v>
      </c>
      <c r="E40" s="14">
        <f>B40+C40-D40</f>
        <v>500</v>
      </c>
      <c r="F40" s="14"/>
    </row>
    <row r="41" spans="1:6" x14ac:dyDescent="0.25">
      <c r="A41" s="10" t="s">
        <v>9</v>
      </c>
      <c r="B41" s="43">
        <v>461.22</v>
      </c>
      <c r="C41" s="12">
        <f>[1]Receipts!G11</f>
        <v>4271.7700000000004</v>
      </c>
      <c r="D41" s="12">
        <v>0</v>
      </c>
      <c r="E41" s="45">
        <f>B41+C41-D41</f>
        <v>4732.9900000000007</v>
      </c>
      <c r="F41" s="46" t="s">
        <v>43</v>
      </c>
    </row>
    <row r="42" spans="1:6" ht="15.75" thickBot="1" x14ac:dyDescent="0.3">
      <c r="A42" s="26" t="s">
        <v>44</v>
      </c>
      <c r="B42" s="47">
        <f>SUM(B37:B41)</f>
        <v>2331.87</v>
      </c>
      <c r="C42" s="18">
        <f>SUM(C38:C41)</f>
        <v>4271.7700000000004</v>
      </c>
      <c r="D42" s="18">
        <f>SUM(D38:D41)</f>
        <v>0</v>
      </c>
      <c r="E42" s="48">
        <v>6455.59</v>
      </c>
      <c r="F42" s="49"/>
    </row>
    <row r="43" spans="1:6" ht="27.75" thickTop="1" thickBot="1" x14ac:dyDescent="0.3">
      <c r="A43" s="39" t="s">
        <v>45</v>
      </c>
      <c r="B43" s="50">
        <v>4926.54</v>
      </c>
      <c r="C43" s="18"/>
      <c r="D43" s="18"/>
      <c r="E43" s="51">
        <v>5309.57</v>
      </c>
      <c r="F43" s="28"/>
    </row>
    <row r="44" spans="1:6" ht="16.5" thickTop="1" thickBot="1" x14ac:dyDescent="0.3">
      <c r="A44" s="52" t="s">
        <v>46</v>
      </c>
      <c r="B44" s="50">
        <v>7258.41</v>
      </c>
      <c r="C44" s="53"/>
      <c r="D44" s="53"/>
      <c r="E44" s="51">
        <v>11765.16</v>
      </c>
      <c r="F44" s="28"/>
    </row>
    <row r="45" spans="1:6" ht="15.75" thickTop="1" x14ac:dyDescent="0.25">
      <c r="A45" s="54"/>
      <c r="B45" s="30"/>
      <c r="C45" s="24"/>
      <c r="D45" s="30"/>
      <c r="E45" s="24"/>
      <c r="F45" s="24"/>
    </row>
    <row r="46" spans="1:6" x14ac:dyDescent="0.25">
      <c r="A46" s="55" t="s">
        <v>47</v>
      </c>
      <c r="B46" s="56"/>
      <c r="C46" s="57"/>
      <c r="D46" s="21"/>
      <c r="E46" s="58" t="s">
        <v>48</v>
      </c>
      <c r="F46" s="59" t="s">
        <v>49</v>
      </c>
    </row>
    <row r="47" spans="1:6" x14ac:dyDescent="0.25">
      <c r="A47" s="55"/>
      <c r="B47" s="56"/>
      <c r="C47" s="57"/>
      <c r="D47" s="24"/>
      <c r="E47" s="58" t="s">
        <v>50</v>
      </c>
      <c r="F47" s="60">
        <v>45016</v>
      </c>
    </row>
    <row r="48" spans="1:6" x14ac:dyDescent="0.25">
      <c r="A48" s="61"/>
      <c r="B48" s="61"/>
      <c r="C48" s="57"/>
      <c r="D48" s="24"/>
      <c r="E48" s="58"/>
      <c r="F48" s="62"/>
    </row>
    <row r="49" spans="1:6" x14ac:dyDescent="0.25">
      <c r="A49" s="61" t="s">
        <v>51</v>
      </c>
      <c r="B49" s="61"/>
      <c r="C49" s="63">
        <v>7162.41</v>
      </c>
      <c r="D49" s="24"/>
      <c r="E49" s="58" t="s">
        <v>52</v>
      </c>
      <c r="F49" s="62"/>
    </row>
    <row r="50" spans="1:6" x14ac:dyDescent="0.25">
      <c r="A50" s="61" t="s">
        <v>53</v>
      </c>
      <c r="B50" s="61"/>
      <c r="C50" s="63">
        <v>0.01</v>
      </c>
      <c r="D50" s="24"/>
      <c r="E50" s="58"/>
      <c r="F50" s="62"/>
    </row>
    <row r="51" spans="1:6" x14ac:dyDescent="0.25">
      <c r="A51" s="61"/>
      <c r="B51" s="61"/>
      <c r="C51" s="63"/>
      <c r="D51" s="24"/>
      <c r="E51" s="58" t="s">
        <v>50</v>
      </c>
      <c r="F51" s="62"/>
    </row>
    <row r="52" spans="1:6" x14ac:dyDescent="0.25">
      <c r="A52" s="61"/>
      <c r="B52" s="61"/>
      <c r="C52" s="63"/>
      <c r="D52" s="24"/>
      <c r="E52" s="24"/>
      <c r="F52" s="24"/>
    </row>
    <row r="53" spans="1:6" x14ac:dyDescent="0.25">
      <c r="A53" s="55" t="s">
        <v>54</v>
      </c>
      <c r="B53" s="61"/>
      <c r="C53" s="63">
        <f>C49+C50-C51-C52</f>
        <v>7162.42</v>
      </c>
      <c r="D53" s="24"/>
      <c r="E53" s="24"/>
      <c r="F53" s="24"/>
    </row>
    <row r="54" spans="1:6" x14ac:dyDescent="0.25">
      <c r="A54" s="61"/>
      <c r="B54" s="61"/>
      <c r="C54" s="63"/>
      <c r="D54" s="24"/>
      <c r="E54" s="24"/>
      <c r="F54" s="24"/>
    </row>
    <row r="55" spans="1:6" x14ac:dyDescent="0.25">
      <c r="A55" s="64" t="s">
        <v>55</v>
      </c>
      <c r="B55" s="64"/>
      <c r="C55" s="63">
        <v>4964.3599999999997</v>
      </c>
      <c r="D55" s="65"/>
      <c r="E55" s="24"/>
      <c r="F55" s="24"/>
    </row>
    <row r="56" spans="1:6" x14ac:dyDescent="0.25">
      <c r="A56" s="61" t="s">
        <v>56</v>
      </c>
      <c r="B56" s="61"/>
      <c r="C56" s="56">
        <f>D9</f>
        <v>9567.1</v>
      </c>
      <c r="D56" s="65"/>
      <c r="E56" s="24"/>
      <c r="F56" s="24"/>
    </row>
    <row r="57" spans="1:6" x14ac:dyDescent="0.25">
      <c r="A57" s="66" t="s">
        <v>57</v>
      </c>
      <c r="B57" s="61"/>
      <c r="C57" s="67">
        <f>C53-C55+C56</f>
        <v>11765.16</v>
      </c>
      <c r="D57" s="24"/>
      <c r="E57" s="24"/>
      <c r="F57" s="24"/>
    </row>
    <row r="58" spans="1:6" x14ac:dyDescent="0.25">
      <c r="A58" s="68"/>
      <c r="B58" s="68"/>
      <c r="C58" s="69"/>
      <c r="D58" s="24"/>
      <c r="E58" s="70"/>
      <c r="F58" s="24"/>
    </row>
    <row r="59" spans="1:6" x14ac:dyDescent="0.25">
      <c r="A59" s="61" t="s">
        <v>58</v>
      </c>
      <c r="B59" s="61" t="s">
        <v>59</v>
      </c>
      <c r="C59" s="56">
        <v>11765.16</v>
      </c>
      <c r="D59" s="70"/>
      <c r="E59" s="24"/>
      <c r="F59" s="24"/>
    </row>
    <row r="60" spans="1:6" x14ac:dyDescent="0.25">
      <c r="A60" s="61"/>
      <c r="B60" s="61" t="s">
        <v>60</v>
      </c>
      <c r="C60" s="56">
        <v>0</v>
      </c>
      <c r="D60" s="24"/>
      <c r="E60" s="24"/>
      <c r="F60" s="24"/>
    </row>
    <row r="61" spans="1:6" x14ac:dyDescent="0.25">
      <c r="A61" s="57"/>
      <c r="B61" s="71" t="s">
        <v>61</v>
      </c>
      <c r="C61" s="72">
        <f>SUM(C59:C60)</f>
        <v>11765.16</v>
      </c>
      <c r="D61" s="70"/>
      <c r="E61" s="24"/>
      <c r="F61" s="24"/>
    </row>
    <row r="62" spans="1:6" x14ac:dyDescent="0.25">
      <c r="A62" s="64"/>
      <c r="B62" s="64"/>
      <c r="C62" s="63"/>
      <c r="D62" s="24"/>
      <c r="E62" s="24"/>
      <c r="F62" s="24"/>
    </row>
    <row r="63" spans="1:6" x14ac:dyDescent="0.25">
      <c r="A63" s="64"/>
      <c r="B63" s="64"/>
      <c r="C63" s="63"/>
      <c r="D63" s="24"/>
      <c r="E63" s="24"/>
      <c r="F63" s="24"/>
    </row>
    <row r="64" spans="1:6" x14ac:dyDescent="0.25">
      <c r="A64" s="64"/>
      <c r="B64" s="64"/>
      <c r="C64" s="63"/>
    </row>
    <row r="65" spans="1:3" x14ac:dyDescent="0.25">
      <c r="A65" s="64"/>
      <c r="B65" s="64"/>
      <c r="C65" s="73"/>
    </row>
    <row r="66" spans="1:3" x14ac:dyDescent="0.25">
      <c r="A66" s="64"/>
      <c r="B66" s="64"/>
      <c r="C66" s="63"/>
    </row>
    <row r="67" spans="1:3" x14ac:dyDescent="0.25">
      <c r="A67" s="64"/>
      <c r="B67" s="64"/>
      <c r="C67" s="73"/>
    </row>
    <row r="68" spans="1:3" x14ac:dyDescent="0.25">
      <c r="A68" s="64"/>
      <c r="B68" s="64"/>
      <c r="C68" s="63"/>
    </row>
    <row r="69" spans="1:3" x14ac:dyDescent="0.25">
      <c r="A69" s="71" t="s">
        <v>62</v>
      </c>
      <c r="B69" s="57"/>
      <c r="C69" s="74">
        <f>C61-C65+C67</f>
        <v>11765.16</v>
      </c>
    </row>
  </sheetData>
  <mergeCells count="1">
    <mergeCell ref="B1:E1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Gough</dc:creator>
  <cp:lastModifiedBy>Andrew Gough</cp:lastModifiedBy>
  <cp:lastPrinted>2023-05-11T15:36:28Z</cp:lastPrinted>
  <dcterms:created xsi:type="dcterms:W3CDTF">2023-05-09T09:59:42Z</dcterms:created>
  <dcterms:modified xsi:type="dcterms:W3CDTF">2023-05-11T15:38:54Z</dcterms:modified>
</cp:coreProperties>
</file>