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8ccb958d1e089c8/Documents/Dewlish Parish Council Main/Accounts/2026 - 2027/"/>
    </mc:Choice>
  </mc:AlternateContent>
  <xr:revisionPtr revIDLastSave="12" documentId="8_{CA36D686-2E16-470B-A8D0-FD212EE839E3}" xr6:coauthVersionLast="47" xr6:coauthVersionMax="47" xr10:uidLastSave="{BDAEA2D6-F602-4A3E-BCE8-B099261A2BD6}"/>
  <bookViews>
    <workbookView xWindow="-110" yWindow="-110" windowWidth="19420" windowHeight="11500" xr2:uid="{15FFCF57-90FF-45A5-AE9F-64EB50CB037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" l="1"/>
  <c r="J37" i="1" s="1"/>
  <c r="I32" i="1"/>
  <c r="J21" i="1" l="1"/>
  <c r="J32" i="1" s="1"/>
  <c r="I11" i="1" l="1"/>
  <c r="I34" i="1" s="1"/>
  <c r="J11" i="1"/>
  <c r="J34" i="1" s="1"/>
  <c r="G29" i="1" l="1"/>
  <c r="G18" i="1"/>
  <c r="G32" i="1" s="1"/>
  <c r="H32" i="1"/>
  <c r="H11" i="1"/>
  <c r="H36" i="1"/>
  <c r="H37" i="1" s="1"/>
  <c r="D36" i="1"/>
  <c r="D37" i="1" s="1"/>
  <c r="F36" i="1"/>
  <c r="F37" i="1" s="1"/>
  <c r="G11" i="1"/>
  <c r="G34" i="1" s="1"/>
  <c r="E18" i="1"/>
  <c r="H34" i="1" l="1"/>
  <c r="B11" i="1" l="1"/>
  <c r="F32" i="1" l="1"/>
  <c r="E32" i="1"/>
  <c r="F11" i="1"/>
  <c r="D11" i="1"/>
  <c r="E11" i="1"/>
  <c r="E34" i="1" s="1"/>
  <c r="D32" i="1"/>
  <c r="B32" i="1"/>
  <c r="B34" i="1" s="1"/>
  <c r="C11" i="1"/>
  <c r="C29" i="1"/>
  <c r="C18" i="1"/>
  <c r="C16" i="1"/>
  <c r="D34" i="1" l="1"/>
  <c r="F34" i="1"/>
  <c r="C32" i="1"/>
  <c r="C3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amand</author>
  </authors>
  <commentList>
    <comment ref="E8" authorId="0" shapeId="0" xr:uid="{BDD5E3FC-A437-4103-9776-60FF60B68577}">
      <text>
        <r>
          <rPr>
            <b/>
            <sz val="9"/>
            <color indexed="81"/>
            <rFont val="Tahoma"/>
            <family val="2"/>
          </rPr>
          <t>amand:</t>
        </r>
        <r>
          <rPr>
            <sz val="9"/>
            <color indexed="81"/>
            <rFont val="Tahoma"/>
            <family val="2"/>
          </rPr>
          <t xml:space="preserve">
CIL</t>
        </r>
      </text>
    </comment>
  </commentList>
</comments>
</file>

<file path=xl/sharedStrings.xml><?xml version="1.0" encoding="utf-8"?>
<sst xmlns="http://schemas.openxmlformats.org/spreadsheetml/2006/main" count="49" uniqueCount="48">
  <si>
    <t>Dewlish Parish Council</t>
  </si>
  <si>
    <t>Description</t>
  </si>
  <si>
    <t>Salary</t>
  </si>
  <si>
    <t>Training</t>
  </si>
  <si>
    <t>Association fees</t>
  </si>
  <si>
    <t xml:space="preserve">Insurance </t>
  </si>
  <si>
    <t>Auditors</t>
  </si>
  <si>
    <t>Grants (137)</t>
  </si>
  <si>
    <t>Elections</t>
  </si>
  <si>
    <t>Asset maintenance</t>
  </si>
  <si>
    <t>Total</t>
  </si>
  <si>
    <t>Hall hire</t>
  </si>
  <si>
    <t>VAT recoverable</t>
  </si>
  <si>
    <t>Grass cutting</t>
  </si>
  <si>
    <t>% increase</t>
  </si>
  <si>
    <t>Contingencies</t>
  </si>
  <si>
    <t>Budget 2022/23</t>
  </si>
  <si>
    <t>Defib maintenance</t>
  </si>
  <si>
    <t>Actual</t>
  </si>
  <si>
    <t>Budget 2023/24</t>
  </si>
  <si>
    <t>Expenditure</t>
  </si>
  <si>
    <t>Income</t>
  </si>
  <si>
    <t>Precept</t>
  </si>
  <si>
    <t>Bank Interest</t>
  </si>
  <si>
    <t>Donations</t>
  </si>
  <si>
    <t>Grants</t>
  </si>
  <si>
    <t>Expenditure total</t>
  </si>
  <si>
    <t>Precept request</t>
  </si>
  <si>
    <t>Increase</t>
  </si>
  <si>
    <t>VAT refunded</t>
  </si>
  <si>
    <t>IT</t>
  </si>
  <si>
    <t>Budget 2024/25</t>
  </si>
  <si>
    <t>Actual  to date</t>
  </si>
  <si>
    <t>Mileage</t>
  </si>
  <si>
    <t xml:space="preserve"> </t>
  </si>
  <si>
    <t>Budget 2025/26</t>
  </si>
  <si>
    <t>Actual to date</t>
  </si>
  <si>
    <t>Budget Proposal 2026/27</t>
  </si>
  <si>
    <t>3% suggested</t>
  </si>
  <si>
    <t>DAPTC and SLCC</t>
  </si>
  <si>
    <t>Bank charges</t>
  </si>
  <si>
    <t xml:space="preserve">Stationery  </t>
  </si>
  <si>
    <t>Postage</t>
  </si>
  <si>
    <t>Telephone/broadband</t>
  </si>
  <si>
    <t>Lloyds reducing interest rates in 2026</t>
  </si>
  <si>
    <t>Current year included unpaid invoice from 2023</t>
  </si>
  <si>
    <t>Current year - traffic survey</t>
  </si>
  <si>
    <t>Budget Proposal for the year 2026/27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</si>
</sst>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0" borderId="1" xfId="0" applyBorder="1"/>
    <xf numFmtId="2" fontId="0" fillId="0" borderId="2" xfId="0" applyNumberFormat="1" applyBorder="1" applyAlignment="1">
      <alignment horizontal="center" wrapText="1"/>
    </xf>
    <xf numFmtId="2" fontId="0" fillId="0" borderId="3" xfId="0" applyNumberFormat="1" applyBorder="1" applyAlignment="1">
      <alignment horizontal="center" wrapText="1"/>
    </xf>
    <xf numFmtId="2" fontId="0" fillId="0" borderId="4" xfId="0" applyNumberFormat="1" applyBorder="1"/>
    <xf numFmtId="2" fontId="0" fillId="0" borderId="5" xfId="0" applyNumberFormat="1" applyBorder="1"/>
    <xf numFmtId="2" fontId="2" fillId="0" borderId="0" xfId="0" applyNumberFormat="1" applyFont="1"/>
    <xf numFmtId="2" fontId="2" fillId="0" borderId="4" xfId="0" applyNumberFormat="1" applyFont="1" applyBorder="1"/>
    <xf numFmtId="0" fontId="2" fillId="0" borderId="0" xfId="0" applyFont="1"/>
    <xf numFmtId="2" fontId="0" fillId="0" borderId="3" xfId="0" applyNumberFormat="1" applyBorder="1" applyAlignment="1">
      <alignment horizontal="center"/>
    </xf>
    <xf numFmtId="0" fontId="2" fillId="0" borderId="4" xfId="0" applyFont="1" applyBorder="1"/>
    <xf numFmtId="0" fontId="2" fillId="0" borderId="2" xfId="0" applyFont="1" applyBorder="1" applyAlignment="1">
      <alignment horizontal="center" wrapText="1"/>
    </xf>
    <xf numFmtId="2" fontId="2" fillId="0" borderId="7" xfId="0" applyNumberFormat="1" applyFont="1" applyBorder="1"/>
    <xf numFmtId="2" fontId="0" fillId="0" borderId="5" xfId="0" applyNumberForma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2" fontId="2" fillId="0" borderId="0" xfId="0" applyNumberFormat="1" applyFont="1" applyAlignment="1">
      <alignment wrapText="1"/>
    </xf>
    <xf numFmtId="2" fontId="0" fillId="0" borderId="7" xfId="0" applyNumberFormat="1" applyBorder="1" applyAlignment="1">
      <alignment horizontal="center" wrapText="1"/>
    </xf>
    <xf numFmtId="2" fontId="0" fillId="0" borderId="10" xfId="0" applyNumberFormat="1" applyBorder="1"/>
    <xf numFmtId="2" fontId="0" fillId="0" borderId="11" xfId="0" applyNumberFormat="1" applyBorder="1"/>
    <xf numFmtId="2" fontId="1" fillId="0" borderId="0" xfId="0" applyNumberFormat="1" applyFont="1"/>
    <xf numFmtId="2" fontId="2" fillId="0" borderId="8" xfId="0" applyNumberFormat="1" applyFont="1" applyBorder="1" applyAlignment="1">
      <alignment wrapText="1"/>
    </xf>
    <xf numFmtId="2" fontId="0" fillId="0" borderId="12" xfId="0" applyNumberFormat="1" applyBorder="1" applyAlignment="1">
      <alignment horizontal="center" wrapText="1"/>
    </xf>
    <xf numFmtId="2" fontId="0" fillId="0" borderId="13" xfId="0" applyNumberFormat="1" applyBorder="1"/>
    <xf numFmtId="2" fontId="2" fillId="0" borderId="12" xfId="0" applyNumberFormat="1" applyFont="1" applyBorder="1"/>
    <xf numFmtId="2" fontId="0" fillId="0" borderId="6" xfId="0" applyNumberFormat="1" applyBorder="1" applyAlignment="1">
      <alignment horizontal="center" wrapText="1"/>
    </xf>
    <xf numFmtId="2" fontId="0" fillId="0" borderId="1" xfId="0" applyNumberFormat="1" applyBorder="1"/>
    <xf numFmtId="2" fontId="2" fillId="0" borderId="9" xfId="0" applyNumberFormat="1" applyFont="1" applyBorder="1"/>
    <xf numFmtId="2" fontId="0" fillId="0" borderId="15" xfId="0" applyNumberFormat="1" applyBorder="1" applyAlignment="1">
      <alignment horizontal="center" wrapText="1"/>
    </xf>
    <xf numFmtId="2" fontId="0" fillId="0" borderId="14" xfId="0" applyNumberFormat="1" applyBorder="1"/>
    <xf numFmtId="2" fontId="2" fillId="0" borderId="16" xfId="0" applyNumberFormat="1" applyFont="1" applyBorder="1"/>
    <xf numFmtId="2" fontId="0" fillId="0" borderId="17" xfId="0" applyNumberFormat="1" applyBorder="1"/>
    <xf numFmtId="2" fontId="0" fillId="0" borderId="18" xfId="0" applyNumberFormat="1" applyBorder="1"/>
    <xf numFmtId="2" fontId="0" fillId="0" borderId="19" xfId="0" applyNumberFormat="1" applyBorder="1"/>
    <xf numFmtId="2" fontId="0" fillId="0" borderId="20" xfId="0" applyNumberFormat="1" applyBorder="1"/>
    <xf numFmtId="2" fontId="0" fillId="0" borderId="22" xfId="0" applyNumberFormat="1" applyBorder="1"/>
    <xf numFmtId="2" fontId="0" fillId="0" borderId="23" xfId="0" applyNumberFormat="1" applyBorder="1"/>
    <xf numFmtId="2" fontId="2" fillId="0" borderId="6" xfId="0" applyNumberFormat="1" applyFont="1" applyBorder="1"/>
    <xf numFmtId="2" fontId="5" fillId="0" borderId="0" xfId="0" applyNumberFormat="1" applyFont="1" applyAlignment="1">
      <alignment horizontal="center" wrapText="1"/>
    </xf>
    <xf numFmtId="2" fontId="5" fillId="0" borderId="0" xfId="0" applyNumberFormat="1" applyFont="1"/>
    <xf numFmtId="2" fontId="5" fillId="0" borderId="21" xfId="0" applyNumberFormat="1" applyFont="1" applyBorder="1" applyAlignment="1">
      <alignment horizontal="center" wrapText="1"/>
    </xf>
    <xf numFmtId="2" fontId="5" fillId="0" borderId="23" xfId="0" applyNumberFormat="1" applyFont="1" applyBorder="1"/>
    <xf numFmtId="2" fontId="5" fillId="0" borderId="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FEC30-E7CD-4BA2-A3D1-0394C7396537}">
  <dimension ref="A1:L41"/>
  <sheetViews>
    <sheetView tabSelected="1" workbookViewId="0">
      <selection activeCell="A3" sqref="A3"/>
    </sheetView>
  </sheetViews>
  <sheetFormatPr defaultRowHeight="14.5" x14ac:dyDescent="0.35"/>
  <cols>
    <col min="1" max="1" width="18.54296875" customWidth="1"/>
    <col min="2" max="2" width="8.7265625" style="10" customWidth="1"/>
    <col min="3" max="3" width="9.81640625" style="2" customWidth="1"/>
    <col min="4" max="4" width="8.7265625" style="8" customWidth="1"/>
    <col min="5" max="5" width="8.7265625" style="2" customWidth="1"/>
    <col min="6" max="8" width="9.1796875" style="2"/>
    <col min="10" max="10" width="8.7265625" style="40"/>
  </cols>
  <sheetData>
    <row r="1" spans="1:11" x14ac:dyDescent="0.35">
      <c r="A1" s="1" t="s">
        <v>0</v>
      </c>
    </row>
    <row r="2" spans="1:11" x14ac:dyDescent="0.35">
      <c r="A2" s="1" t="s">
        <v>47</v>
      </c>
    </row>
    <row r="3" spans="1:11" ht="15" thickBot="1" x14ac:dyDescent="0.4"/>
    <row r="4" spans="1:11" ht="43.5" x14ac:dyDescent="0.35">
      <c r="A4" s="3" t="s">
        <v>1</v>
      </c>
      <c r="B4" s="13" t="s">
        <v>16</v>
      </c>
      <c r="C4" s="5" t="s">
        <v>18</v>
      </c>
      <c r="D4" s="22" t="s">
        <v>19</v>
      </c>
      <c r="E4" s="11" t="s">
        <v>18</v>
      </c>
      <c r="F4" s="4" t="s">
        <v>31</v>
      </c>
      <c r="G4" s="5" t="s">
        <v>32</v>
      </c>
      <c r="H4" s="4" t="s">
        <v>35</v>
      </c>
      <c r="I4" s="5" t="s">
        <v>36</v>
      </c>
      <c r="J4" s="39" t="s">
        <v>37</v>
      </c>
    </row>
    <row r="5" spans="1:11" x14ac:dyDescent="0.35">
      <c r="A5" s="1" t="s">
        <v>21</v>
      </c>
      <c r="B5" s="16"/>
      <c r="C5" s="15"/>
      <c r="D5" s="17"/>
      <c r="E5" s="7"/>
      <c r="F5" s="6"/>
      <c r="G5" s="30"/>
      <c r="H5" s="36"/>
      <c r="I5" s="7"/>
    </row>
    <row r="6" spans="1:11" x14ac:dyDescent="0.35">
      <c r="A6" t="s">
        <v>22</v>
      </c>
      <c r="B6" s="16">
        <v>4620</v>
      </c>
      <c r="C6" s="15">
        <v>4620</v>
      </c>
      <c r="D6" s="17">
        <v>5835</v>
      </c>
      <c r="E6" s="7">
        <v>5835</v>
      </c>
      <c r="F6" s="6">
        <v>6125</v>
      </c>
      <c r="G6" s="30">
        <v>6125</v>
      </c>
      <c r="H6" s="6">
        <v>6300</v>
      </c>
      <c r="I6" s="7">
        <v>6300</v>
      </c>
    </row>
    <row r="7" spans="1:11" x14ac:dyDescent="0.35">
      <c r="A7" t="s">
        <v>23</v>
      </c>
      <c r="B7" s="16"/>
      <c r="C7" s="15">
        <v>4.1100000000000003</v>
      </c>
      <c r="D7" s="17"/>
      <c r="E7" s="7">
        <v>170</v>
      </c>
      <c r="F7" s="6">
        <v>75</v>
      </c>
      <c r="G7" s="30">
        <v>136.76</v>
      </c>
      <c r="H7" s="6">
        <v>100</v>
      </c>
      <c r="I7" s="7">
        <v>91.05</v>
      </c>
      <c r="J7" s="40">
        <v>75</v>
      </c>
      <c r="K7" t="s">
        <v>44</v>
      </c>
    </row>
    <row r="8" spans="1:11" x14ac:dyDescent="0.35">
      <c r="A8" t="s">
        <v>24</v>
      </c>
      <c r="B8" s="16"/>
      <c r="C8" s="15">
        <v>3409.49</v>
      </c>
      <c r="D8" s="17"/>
      <c r="E8" s="7">
        <v>2390.0100000000002</v>
      </c>
      <c r="F8" s="6"/>
      <c r="G8" s="30"/>
      <c r="H8" s="6"/>
      <c r="I8" s="7"/>
    </row>
    <row r="9" spans="1:11" x14ac:dyDescent="0.35">
      <c r="A9" t="s">
        <v>25</v>
      </c>
      <c r="B9" s="16"/>
      <c r="C9" s="15"/>
      <c r="D9" s="17"/>
      <c r="E9" s="7">
        <v>5000</v>
      </c>
      <c r="F9" s="6"/>
      <c r="G9" s="30"/>
      <c r="H9" s="6"/>
      <c r="I9" s="7"/>
    </row>
    <row r="10" spans="1:11" x14ac:dyDescent="0.35">
      <c r="A10" t="s">
        <v>29</v>
      </c>
      <c r="B10" s="16"/>
      <c r="C10" s="15"/>
      <c r="D10" s="17"/>
      <c r="E10" s="7">
        <v>555.71</v>
      </c>
      <c r="F10" s="6"/>
      <c r="G10" s="30"/>
      <c r="H10" s="6"/>
      <c r="I10" s="7"/>
    </row>
    <row r="11" spans="1:11" ht="15" thickBot="1" x14ac:dyDescent="0.4">
      <c r="B11" s="18">
        <f>SUM(B6:B10)</f>
        <v>4620</v>
      </c>
      <c r="C11" s="18">
        <f>SUM(C6:C10)</f>
        <v>8033.5999999999995</v>
      </c>
      <c r="D11" s="23">
        <f t="shared" ref="D11:J11" si="0">SUM(D6:D10)</f>
        <v>5835</v>
      </c>
      <c r="E11" s="18">
        <f t="shared" si="0"/>
        <v>13950.720000000001</v>
      </c>
      <c r="F11" s="26">
        <f t="shared" si="0"/>
        <v>6200</v>
      </c>
      <c r="G11" s="29">
        <f t="shared" si="0"/>
        <v>6261.76</v>
      </c>
      <c r="H11" s="26">
        <f t="shared" si="0"/>
        <v>6400</v>
      </c>
      <c r="I11" s="18">
        <f t="shared" si="0"/>
        <v>6391.05</v>
      </c>
      <c r="J11" s="41">
        <f t="shared" si="0"/>
        <v>75</v>
      </c>
    </row>
    <row r="12" spans="1:11" ht="15" thickTop="1" x14ac:dyDescent="0.35">
      <c r="A12" s="1" t="s">
        <v>20</v>
      </c>
      <c r="B12" s="12"/>
      <c r="C12" s="7"/>
      <c r="E12" s="7"/>
      <c r="F12" s="6"/>
      <c r="G12" s="30"/>
      <c r="H12" s="6"/>
      <c r="I12" s="7"/>
    </row>
    <row r="13" spans="1:11" x14ac:dyDescent="0.35">
      <c r="A13" t="s">
        <v>2</v>
      </c>
      <c r="B13" s="9">
        <v>1450</v>
      </c>
      <c r="C13" s="7">
        <v>1511.18</v>
      </c>
      <c r="D13" s="8">
        <v>2250</v>
      </c>
      <c r="E13" s="7">
        <v>2430</v>
      </c>
      <c r="F13" s="6">
        <v>2795</v>
      </c>
      <c r="G13" s="30">
        <v>1417.5</v>
      </c>
      <c r="H13" s="6">
        <v>2715</v>
      </c>
      <c r="I13" s="7">
        <v>1556.1</v>
      </c>
      <c r="J13" s="40">
        <v>2800</v>
      </c>
      <c r="K13" t="s">
        <v>38</v>
      </c>
    </row>
    <row r="14" spans="1:11" x14ac:dyDescent="0.35">
      <c r="A14" t="s">
        <v>33</v>
      </c>
      <c r="B14" s="9">
        <v>100</v>
      </c>
      <c r="C14" s="7">
        <v>18.989999999999998</v>
      </c>
      <c r="D14" s="8">
        <v>100</v>
      </c>
      <c r="E14" s="7">
        <v>22.59</v>
      </c>
      <c r="F14" s="6">
        <v>50</v>
      </c>
      <c r="G14" s="30">
        <v>47.79</v>
      </c>
      <c r="H14" s="6">
        <v>60</v>
      </c>
      <c r="I14" s="7">
        <v>90.53</v>
      </c>
      <c r="J14" s="40">
        <v>110</v>
      </c>
    </row>
    <row r="15" spans="1:11" x14ac:dyDescent="0.35">
      <c r="A15" t="s">
        <v>40</v>
      </c>
      <c r="B15" s="9"/>
      <c r="C15" s="7"/>
      <c r="E15" s="7"/>
      <c r="F15" s="6"/>
      <c r="G15" s="30"/>
      <c r="H15" s="6"/>
      <c r="I15" s="7">
        <v>29.75</v>
      </c>
      <c r="J15" s="40">
        <v>50</v>
      </c>
    </row>
    <row r="16" spans="1:11" x14ac:dyDescent="0.35">
      <c r="A16" t="s">
        <v>42</v>
      </c>
      <c r="B16" s="9">
        <v>50</v>
      </c>
      <c r="C16" s="7">
        <f>33.8+3.4</f>
        <v>37.199999999999996</v>
      </c>
      <c r="D16" s="8">
        <v>50</v>
      </c>
      <c r="E16" s="7">
        <v>3.68</v>
      </c>
      <c r="F16" s="6">
        <v>50</v>
      </c>
      <c r="G16" s="30">
        <v>4.5999999999999996</v>
      </c>
      <c r="H16" s="6">
        <v>50</v>
      </c>
      <c r="I16" s="7"/>
      <c r="J16" s="40">
        <v>50</v>
      </c>
    </row>
    <row r="17" spans="1:12" x14ac:dyDescent="0.35">
      <c r="A17" t="s">
        <v>3</v>
      </c>
      <c r="B17" s="9">
        <v>100</v>
      </c>
      <c r="C17" s="7">
        <v>11.25</v>
      </c>
      <c r="D17" s="8">
        <v>100</v>
      </c>
      <c r="E17" s="7">
        <v>0</v>
      </c>
      <c r="F17" s="6">
        <v>50</v>
      </c>
      <c r="G17" s="30">
        <v>54</v>
      </c>
      <c r="H17" s="6">
        <v>100</v>
      </c>
      <c r="I17" s="7">
        <v>18.75</v>
      </c>
      <c r="J17" s="40">
        <v>100</v>
      </c>
    </row>
    <row r="18" spans="1:12" x14ac:dyDescent="0.35">
      <c r="A18" t="s">
        <v>41</v>
      </c>
      <c r="B18" s="9"/>
      <c r="C18" s="7">
        <f>71.54+43.02</f>
        <v>114.56</v>
      </c>
      <c r="D18" s="8">
        <v>150</v>
      </c>
      <c r="E18" s="7">
        <f>32.08+216.58</f>
        <v>248.66000000000003</v>
      </c>
      <c r="F18" s="6">
        <v>150</v>
      </c>
      <c r="G18" s="30">
        <f>170.59+61.81</f>
        <v>232.4</v>
      </c>
      <c r="H18" s="6">
        <v>250</v>
      </c>
      <c r="I18" s="7">
        <v>62.13</v>
      </c>
      <c r="J18" s="40">
        <v>100</v>
      </c>
    </row>
    <row r="19" spans="1:12" x14ac:dyDescent="0.35">
      <c r="A19" t="s">
        <v>30</v>
      </c>
      <c r="B19" s="12"/>
      <c r="C19" s="7"/>
      <c r="D19" s="8">
        <v>50</v>
      </c>
      <c r="E19" s="7">
        <v>146.9</v>
      </c>
      <c r="F19" s="6">
        <v>195</v>
      </c>
      <c r="G19" s="30"/>
      <c r="H19" s="6">
        <v>300</v>
      </c>
      <c r="I19" s="7">
        <v>192.36</v>
      </c>
      <c r="J19" s="40">
        <v>300</v>
      </c>
    </row>
    <row r="20" spans="1:12" x14ac:dyDescent="0.35">
      <c r="A20" t="s">
        <v>43</v>
      </c>
      <c r="B20" s="12"/>
      <c r="C20" s="7"/>
      <c r="E20" s="7"/>
      <c r="F20" s="6"/>
      <c r="G20" s="30"/>
      <c r="H20" s="6"/>
      <c r="I20" s="7">
        <v>113.97</v>
      </c>
      <c r="J20" s="40">
        <v>200</v>
      </c>
    </row>
    <row r="21" spans="1:12" x14ac:dyDescent="0.35">
      <c r="A21" t="s">
        <v>4</v>
      </c>
      <c r="B21" s="9">
        <v>90</v>
      </c>
      <c r="C21" s="7">
        <v>88.02</v>
      </c>
      <c r="D21" s="8">
        <v>100</v>
      </c>
      <c r="E21" s="7">
        <v>92.24</v>
      </c>
      <c r="F21" s="6">
        <v>100</v>
      </c>
      <c r="G21" s="30">
        <v>159.34</v>
      </c>
      <c r="H21" s="6">
        <v>175</v>
      </c>
      <c r="I21" s="7">
        <v>190</v>
      </c>
      <c r="J21" s="40">
        <f>140+70</f>
        <v>210</v>
      </c>
      <c r="K21" t="s">
        <v>39</v>
      </c>
    </row>
    <row r="22" spans="1:12" x14ac:dyDescent="0.35">
      <c r="A22" t="s">
        <v>5</v>
      </c>
      <c r="B22" s="9">
        <v>400</v>
      </c>
      <c r="C22" s="7">
        <v>402.69</v>
      </c>
      <c r="D22" s="8">
        <v>760</v>
      </c>
      <c r="E22" s="7">
        <v>695.01</v>
      </c>
      <c r="F22" s="6">
        <v>730</v>
      </c>
      <c r="G22" s="30">
        <v>721.65</v>
      </c>
      <c r="H22" s="6">
        <v>760</v>
      </c>
      <c r="I22" s="7">
        <v>732.44</v>
      </c>
      <c r="J22" s="40">
        <v>760</v>
      </c>
    </row>
    <row r="23" spans="1:12" x14ac:dyDescent="0.35">
      <c r="A23" t="s">
        <v>6</v>
      </c>
      <c r="B23" s="9">
        <v>50</v>
      </c>
      <c r="C23" s="7">
        <v>56</v>
      </c>
      <c r="D23" s="8">
        <v>75</v>
      </c>
      <c r="E23" s="7">
        <v>0</v>
      </c>
      <c r="F23" s="6">
        <v>70</v>
      </c>
      <c r="G23" s="30">
        <v>71</v>
      </c>
      <c r="H23" s="6">
        <v>90</v>
      </c>
      <c r="I23" s="7">
        <v>162.41999999999999</v>
      </c>
      <c r="J23" s="40">
        <v>100</v>
      </c>
      <c r="L23" t="s">
        <v>45</v>
      </c>
    </row>
    <row r="24" spans="1:12" x14ac:dyDescent="0.35">
      <c r="A24" t="s">
        <v>7</v>
      </c>
      <c r="B24" s="9">
        <v>900</v>
      </c>
      <c r="C24" s="7"/>
      <c r="D24" s="8">
        <v>500</v>
      </c>
      <c r="E24" s="7"/>
      <c r="F24" s="6">
        <v>500</v>
      </c>
      <c r="G24" s="30">
        <v>383.73</v>
      </c>
      <c r="H24" s="6">
        <v>500</v>
      </c>
      <c r="I24" s="7">
        <v>350</v>
      </c>
      <c r="J24" s="40">
        <v>500</v>
      </c>
    </row>
    <row r="25" spans="1:12" x14ac:dyDescent="0.35">
      <c r="A25" t="s">
        <v>13</v>
      </c>
      <c r="B25" s="9">
        <v>500</v>
      </c>
      <c r="C25" s="7">
        <v>60</v>
      </c>
      <c r="D25" s="8">
        <v>250</v>
      </c>
      <c r="E25" s="7"/>
      <c r="F25" s="6">
        <v>250</v>
      </c>
      <c r="G25" s="30"/>
      <c r="H25" s="6">
        <v>250</v>
      </c>
      <c r="I25" s="7"/>
      <c r="J25" s="40">
        <v>250</v>
      </c>
    </row>
    <row r="26" spans="1:12" x14ac:dyDescent="0.35">
      <c r="A26" t="s">
        <v>17</v>
      </c>
      <c r="B26" s="12"/>
      <c r="C26" s="7">
        <v>126</v>
      </c>
      <c r="D26" s="8">
        <v>150</v>
      </c>
      <c r="E26" s="7">
        <v>135</v>
      </c>
      <c r="F26" s="6">
        <v>130</v>
      </c>
      <c r="G26" s="30"/>
      <c r="H26" s="6">
        <v>130</v>
      </c>
      <c r="I26" s="7"/>
      <c r="J26" s="40">
        <v>130</v>
      </c>
    </row>
    <row r="27" spans="1:12" x14ac:dyDescent="0.35">
      <c r="A27" t="s">
        <v>11</v>
      </c>
      <c r="B27" s="9">
        <v>150</v>
      </c>
      <c r="C27" s="7">
        <v>70</v>
      </c>
      <c r="D27" s="8">
        <v>200</v>
      </c>
      <c r="E27" s="7"/>
      <c r="F27" s="6">
        <v>200</v>
      </c>
      <c r="G27" s="30"/>
      <c r="H27" s="6">
        <v>200</v>
      </c>
      <c r="I27" s="7"/>
      <c r="J27" s="40">
        <v>200</v>
      </c>
    </row>
    <row r="28" spans="1:12" x14ac:dyDescent="0.35">
      <c r="A28" t="s">
        <v>8</v>
      </c>
      <c r="B28" s="12"/>
      <c r="C28" s="7"/>
      <c r="E28" s="7"/>
      <c r="F28" s="6">
        <v>50</v>
      </c>
      <c r="G28" s="30"/>
      <c r="H28" s="6"/>
      <c r="I28" s="7"/>
    </row>
    <row r="29" spans="1:12" x14ac:dyDescent="0.35">
      <c r="A29" t="s">
        <v>9</v>
      </c>
      <c r="B29" s="9">
        <v>770</v>
      </c>
      <c r="C29" s="7">
        <f>2954.17+703.28</f>
        <v>3657.45</v>
      </c>
      <c r="D29" s="8">
        <v>1000</v>
      </c>
      <c r="E29" s="7">
        <v>624.4</v>
      </c>
      <c r="F29" s="6">
        <v>700</v>
      </c>
      <c r="G29" s="30">
        <f>394.83+570</f>
        <v>964.82999999999993</v>
      </c>
      <c r="H29" s="6">
        <v>700</v>
      </c>
      <c r="I29" s="7">
        <v>25.49</v>
      </c>
      <c r="J29" s="40">
        <v>700</v>
      </c>
    </row>
    <row r="30" spans="1:12" x14ac:dyDescent="0.35">
      <c r="A30" t="s">
        <v>15</v>
      </c>
      <c r="B30" s="12">
        <v>60</v>
      </c>
      <c r="C30" s="7">
        <v>857.29</v>
      </c>
      <c r="D30" s="8">
        <v>100</v>
      </c>
      <c r="E30" s="7">
        <v>150.71</v>
      </c>
      <c r="F30" s="6">
        <v>100</v>
      </c>
      <c r="G30" s="30">
        <v>82.09</v>
      </c>
      <c r="H30" s="6">
        <v>150</v>
      </c>
      <c r="I30" s="7">
        <v>335</v>
      </c>
      <c r="J30" s="40">
        <v>200</v>
      </c>
      <c r="L30" t="s">
        <v>46</v>
      </c>
    </row>
    <row r="31" spans="1:12" x14ac:dyDescent="0.35">
      <c r="A31" t="s">
        <v>12</v>
      </c>
      <c r="B31" s="12"/>
      <c r="C31" s="7">
        <v>457.75</v>
      </c>
      <c r="E31" s="7">
        <v>181.76</v>
      </c>
      <c r="F31" s="6"/>
      <c r="G31" s="30">
        <v>80.53</v>
      </c>
      <c r="H31" s="6"/>
      <c r="I31" s="7">
        <v>113.56</v>
      </c>
    </row>
    <row r="32" spans="1:12" x14ac:dyDescent="0.35">
      <c r="A32" t="s">
        <v>26</v>
      </c>
      <c r="B32" s="32">
        <f t="shared" ref="B32:J32" si="1">SUM(B13:B31)</f>
        <v>4620</v>
      </c>
      <c r="C32" s="19">
        <f t="shared" si="1"/>
        <v>7468.38</v>
      </c>
      <c r="D32" s="27">
        <f t="shared" si="1"/>
        <v>5835</v>
      </c>
      <c r="E32" s="24">
        <f t="shared" si="1"/>
        <v>4730.95</v>
      </c>
      <c r="F32" s="32">
        <f t="shared" si="1"/>
        <v>6120</v>
      </c>
      <c r="G32" s="19">
        <f t="shared" si="1"/>
        <v>4219.4599999999991</v>
      </c>
      <c r="H32" s="37">
        <f t="shared" si="1"/>
        <v>6430</v>
      </c>
      <c r="I32" s="37">
        <f t="shared" si="1"/>
        <v>3972.4999999999995</v>
      </c>
      <c r="J32" s="42">
        <f t="shared" si="1"/>
        <v>6760</v>
      </c>
    </row>
    <row r="33" spans="1:12" x14ac:dyDescent="0.35">
      <c r="B33" s="33"/>
      <c r="C33" s="20"/>
      <c r="D33" s="34"/>
      <c r="E33" s="35"/>
      <c r="F33" s="6"/>
      <c r="G33" s="30"/>
      <c r="H33" s="6"/>
      <c r="I33" s="7"/>
    </row>
    <row r="34" spans="1:12" s="1" customFormat="1" ht="15" thickBot="1" x14ac:dyDescent="0.4">
      <c r="A34" s="1" t="s">
        <v>10</v>
      </c>
      <c r="B34" s="31">
        <f t="shared" ref="B34:E34" si="2">B11-B32</f>
        <v>0</v>
      </c>
      <c r="C34" s="14">
        <f t="shared" si="2"/>
        <v>565.21999999999935</v>
      </c>
      <c r="D34" s="28">
        <f t="shared" si="2"/>
        <v>0</v>
      </c>
      <c r="E34" s="25">
        <f t="shared" si="2"/>
        <v>9219.77</v>
      </c>
      <c r="F34" s="31">
        <f>F11-F32</f>
        <v>80</v>
      </c>
      <c r="G34" s="14">
        <f>G11-G32</f>
        <v>2042.3000000000011</v>
      </c>
      <c r="H34" s="38">
        <f>H32-H11</f>
        <v>30</v>
      </c>
      <c r="I34" s="38">
        <f>I11-I32</f>
        <v>2418.5500000000006</v>
      </c>
      <c r="J34" s="43">
        <f t="shared" ref="J34" si="3">J32-J11</f>
        <v>6685</v>
      </c>
    </row>
    <row r="35" spans="1:12" s="1" customFormat="1" ht="15" thickTop="1" x14ac:dyDescent="0.35">
      <c r="A35" s="1" t="s">
        <v>27</v>
      </c>
      <c r="B35" s="8">
        <v>4620</v>
      </c>
      <c r="C35" s="8"/>
      <c r="D35" s="8">
        <v>5835</v>
      </c>
      <c r="E35" s="21"/>
      <c r="F35" s="2">
        <v>6125</v>
      </c>
      <c r="G35" s="21"/>
      <c r="H35" s="2">
        <v>6300</v>
      </c>
      <c r="J35" s="40">
        <v>6685</v>
      </c>
    </row>
    <row r="36" spans="1:12" x14ac:dyDescent="0.35">
      <c r="A36" t="s">
        <v>28</v>
      </c>
      <c r="B36" s="10">
        <v>0</v>
      </c>
      <c r="D36" s="8">
        <f>D35-B35</f>
        <v>1215</v>
      </c>
      <c r="F36" s="8">
        <f>F35-D35</f>
        <v>290</v>
      </c>
      <c r="H36" s="2">
        <f>H35-F35</f>
        <v>175</v>
      </c>
      <c r="J36" s="40">
        <f>J35-H35</f>
        <v>385</v>
      </c>
      <c r="L36" s="2"/>
    </row>
    <row r="37" spans="1:12" x14ac:dyDescent="0.35">
      <c r="A37" t="s">
        <v>14</v>
      </c>
      <c r="B37" s="10">
        <v>0</v>
      </c>
      <c r="D37" s="8">
        <f>(D36/B35)*100</f>
        <v>26.2987012987013</v>
      </c>
      <c r="F37" s="8">
        <f>(F36/D35)*100</f>
        <v>4.9700085689802913</v>
      </c>
      <c r="H37" s="8">
        <f>(H36/F35)*100</f>
        <v>2.8571428571428572</v>
      </c>
      <c r="J37" s="8">
        <f>(J36/H35)*100</f>
        <v>6.1111111111111107</v>
      </c>
    </row>
    <row r="41" spans="1:12" x14ac:dyDescent="0.35">
      <c r="I41" t="s">
        <v>34</v>
      </c>
    </row>
  </sheetData>
  <pageMargins left="0.435" right="0" top="0.74803149606299213" bottom="0.74803149606299213" header="0.31496062992125984" footer="0.31496062992125984"/>
  <pageSetup scale="92" orientation="portrait" horizontalDpi="4294967293" verticalDpi="36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</dc:creator>
  <cp:lastModifiedBy>Amanda Crocker</cp:lastModifiedBy>
  <cp:lastPrinted>2024-11-25T17:33:23Z</cp:lastPrinted>
  <dcterms:created xsi:type="dcterms:W3CDTF">2019-10-20T15:25:34Z</dcterms:created>
  <dcterms:modified xsi:type="dcterms:W3CDTF">2025-12-11T15:31:57Z</dcterms:modified>
</cp:coreProperties>
</file>