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\Documents\Dewlish Parish Council\"/>
    </mc:Choice>
  </mc:AlternateContent>
  <xr:revisionPtr revIDLastSave="0" documentId="13_ncr:1_{1C17183E-DC50-44A6-B7F7-2ADC8043C87C}" xr6:coauthVersionLast="47" xr6:coauthVersionMax="47" xr10:uidLastSave="{00000000-0000-0000-0000-000000000000}"/>
  <bookViews>
    <workbookView xWindow="-120" yWindow="-120" windowWidth="20730" windowHeight="11160" xr2:uid="{19E5861D-2E56-4573-BAD2-386BDD891A89}"/>
  </bookViews>
  <sheets>
    <sheet name="Financial Statement" sheetId="3" r:id="rId1"/>
    <sheet name="Income" sheetId="1" r:id="rId2"/>
    <sheet name="Expenditure" sheetId="2" r:id="rId3"/>
    <sheet name="Budget Monitoring" sheetId="4" r:id="rId4"/>
    <sheet name="Reconciliation of accounts" sheetId="5" r:id="rId5"/>
    <sheet name="Payments list" sheetId="6" r:id="rId6"/>
    <sheet name="VAT Reconciliation" sheetId="7" r:id="rId7"/>
    <sheet name="VAT breakdown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3" l="1"/>
  <c r="E19" i="3"/>
  <c r="P55" i="2"/>
  <c r="E7" i="3"/>
  <c r="F24" i="5"/>
  <c r="F53" i="2"/>
  <c r="F47" i="2"/>
  <c r="F48" i="2"/>
  <c r="F49" i="2"/>
  <c r="F50" i="2"/>
  <c r="E23" i="1" l="1"/>
  <c r="F23" i="1"/>
  <c r="G23" i="1"/>
  <c r="H23" i="1"/>
  <c r="I23" i="1"/>
  <c r="J23" i="1"/>
  <c r="K23" i="1"/>
  <c r="D23" i="1"/>
  <c r="D21" i="1"/>
  <c r="D19" i="1" l="1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E14" i="6"/>
  <c r="F44" i="2"/>
  <c r="F45" i="2"/>
  <c r="F46" i="2"/>
  <c r="F51" i="2"/>
  <c r="X41" i="2"/>
  <c r="X53" i="2" s="1"/>
  <c r="G41" i="2"/>
  <c r="F36" i="2" l="1"/>
  <c r="F37" i="2"/>
  <c r="F38" i="2"/>
  <c r="F39" i="2"/>
  <c r="F40" i="2"/>
  <c r="F41" i="2"/>
  <c r="F42" i="2"/>
  <c r="G38" i="4" l="1"/>
  <c r="D15" i="1"/>
  <c r="D16" i="1"/>
  <c r="D17" i="1"/>
  <c r="D18" i="1"/>
  <c r="D20" i="1"/>
  <c r="W19" i="2" l="1"/>
  <c r="G19" i="2"/>
  <c r="G53" i="2" s="1"/>
  <c r="W53" i="2" l="1"/>
  <c r="D28" i="4" s="1"/>
  <c r="E28" i="4" s="1"/>
  <c r="F16" i="5"/>
  <c r="F35" i="2"/>
  <c r="F33" i="2" l="1"/>
  <c r="F34" i="2"/>
  <c r="F30" i="2" l="1"/>
  <c r="F31" i="2"/>
  <c r="F32" i="2"/>
  <c r="F27" i="2"/>
  <c r="F25" i="2"/>
  <c r="D25" i="4" l="1"/>
  <c r="E25" i="4" s="1"/>
  <c r="E39" i="3"/>
  <c r="B37" i="4" l="1"/>
  <c r="D24" i="4" l="1"/>
  <c r="D29" i="4" l="1"/>
  <c r="E29" i="4" s="1"/>
  <c r="E23" i="3"/>
  <c r="E8" i="8"/>
  <c r="B40" i="4" l="1"/>
  <c r="F21" i="2"/>
  <c r="F22" i="2"/>
  <c r="F23" i="2"/>
  <c r="F24" i="2"/>
  <c r="F26" i="2"/>
  <c r="F28" i="2"/>
  <c r="F29" i="2"/>
  <c r="A26" i="5" l="1"/>
  <c r="F13" i="5"/>
  <c r="G32" i="4" s="1"/>
  <c r="C31" i="4"/>
  <c r="B31" i="4"/>
  <c r="E26" i="4"/>
  <c r="C10" i="4"/>
  <c r="D19" i="4"/>
  <c r="E19" i="4" s="1"/>
  <c r="D23" i="4"/>
  <c r="E23" i="4" s="1"/>
  <c r="E12" i="3"/>
  <c r="E26" i="3"/>
  <c r="F43" i="2"/>
  <c r="F20" i="2"/>
  <c r="F19" i="2"/>
  <c r="F18" i="2"/>
  <c r="F17" i="2"/>
  <c r="F15" i="2"/>
  <c r="F14" i="2"/>
  <c r="F13" i="2"/>
  <c r="F12" i="2"/>
  <c r="F11" i="2"/>
  <c r="F10" i="2"/>
  <c r="F9" i="2"/>
  <c r="F8" i="2"/>
  <c r="F7" i="2"/>
  <c r="F6" i="2"/>
  <c r="D8" i="4"/>
  <c r="E8" i="4" s="1"/>
  <c r="D22" i="1"/>
  <c r="D14" i="1"/>
  <c r="D13" i="1"/>
  <c r="D12" i="1"/>
  <c r="D11" i="1"/>
  <c r="D10" i="1"/>
  <c r="D9" i="1"/>
  <c r="D8" i="1"/>
  <c r="D7" i="1"/>
  <c r="D6" i="1"/>
  <c r="E11" i="3" l="1"/>
  <c r="F54" i="2"/>
  <c r="C9" i="7"/>
  <c r="E8" i="3"/>
  <c r="D9" i="4"/>
  <c r="E9" i="4" s="1"/>
  <c r="D20" i="4"/>
  <c r="E20" i="4" s="1"/>
  <c r="E16" i="3"/>
  <c r="E37" i="3"/>
  <c r="F40" i="3" s="1"/>
  <c r="E13" i="3"/>
  <c r="D7" i="4"/>
  <c r="E7" i="4" s="1"/>
  <c r="E5" i="3"/>
  <c r="E14" i="3"/>
  <c r="D14" i="4"/>
  <c r="E14" i="4" s="1"/>
  <c r="D21" i="4"/>
  <c r="E21" i="4" s="1"/>
  <c r="E17" i="3"/>
  <c r="D17" i="4"/>
  <c r="E17" i="4" s="1"/>
  <c r="D27" i="4"/>
  <c r="E27" i="4" s="1"/>
  <c r="E21" i="3"/>
  <c r="D22" i="4"/>
  <c r="E22" i="4" s="1"/>
  <c r="E18" i="3"/>
  <c r="D6" i="4"/>
  <c r="E6" i="4" s="1"/>
  <c r="E6" i="3"/>
  <c r="D18" i="4"/>
  <c r="E18" i="4" s="1"/>
  <c r="C41" i="4"/>
  <c r="G41" i="4" s="1"/>
  <c r="G44" i="4" s="1"/>
  <c r="C7" i="7"/>
  <c r="D30" i="4"/>
  <c r="E30" i="4" s="1"/>
  <c r="D12" i="4"/>
  <c r="E12" i="4" s="1"/>
  <c r="D13" i="4"/>
  <c r="E13" i="4" s="1"/>
  <c r="D16" i="4"/>
  <c r="E16" i="4" s="1"/>
  <c r="D15" i="4"/>
  <c r="E15" i="4" s="1"/>
  <c r="E15" i="3"/>
  <c r="D24" i="1"/>
  <c r="F26" i="5"/>
  <c r="F16" i="2"/>
  <c r="C13" i="7" l="1"/>
  <c r="F6" i="5"/>
  <c r="D10" i="4"/>
  <c r="B33" i="4" s="1"/>
  <c r="C34" i="4" s="1"/>
  <c r="E10" i="4"/>
  <c r="F9" i="3"/>
  <c r="F32" i="3" s="1"/>
  <c r="F27" i="3"/>
  <c r="F7" i="5"/>
  <c r="E24" i="4"/>
  <c r="E31" i="4" s="1"/>
  <c r="D31" i="4"/>
  <c r="F56" i="2"/>
  <c r="G55" i="2"/>
  <c r="F8" i="5" l="1"/>
  <c r="F27" i="5" s="1"/>
  <c r="F10" i="4"/>
  <c r="F33" i="3"/>
  <c r="F35" i="3" s="1"/>
  <c r="F42" i="3" s="1"/>
  <c r="G28" i="3"/>
  <c r="B42" i="4"/>
  <c r="C43" i="4" s="1"/>
  <c r="C44" i="4" s="1"/>
  <c r="G45" i="4" s="1"/>
  <c r="F31" i="4"/>
</calcChain>
</file>

<file path=xl/sharedStrings.xml><?xml version="1.0" encoding="utf-8"?>
<sst xmlns="http://schemas.openxmlformats.org/spreadsheetml/2006/main" count="448" uniqueCount="325">
  <si>
    <t>Date</t>
  </si>
  <si>
    <t>Description</t>
  </si>
  <si>
    <t>Folio</t>
  </si>
  <si>
    <t>Total</t>
  </si>
  <si>
    <t>VAT</t>
  </si>
  <si>
    <t>Grants</t>
  </si>
  <si>
    <t>CIL</t>
  </si>
  <si>
    <t>Donations</t>
  </si>
  <si>
    <t>Misc Income</t>
  </si>
  <si>
    <t>Precept</t>
  </si>
  <si>
    <t>Interest</t>
  </si>
  <si>
    <t>Payee</t>
  </si>
  <si>
    <t>Cheque No</t>
  </si>
  <si>
    <t>Wages</t>
  </si>
  <si>
    <t>Mileage</t>
  </si>
  <si>
    <t>Training</t>
  </si>
  <si>
    <t>Venue hire</t>
  </si>
  <si>
    <t>Insurance</t>
  </si>
  <si>
    <t>Stationery</t>
  </si>
  <si>
    <t>Postage</t>
  </si>
  <si>
    <t>Computer</t>
  </si>
  <si>
    <t>Telephones</t>
  </si>
  <si>
    <t>S137</t>
  </si>
  <si>
    <t>Subs</t>
  </si>
  <si>
    <t>Audit</t>
  </si>
  <si>
    <t>Check</t>
  </si>
  <si>
    <t>VAT request not received</t>
  </si>
  <si>
    <t>VAT received</t>
  </si>
  <si>
    <t>Receipts:</t>
  </si>
  <si>
    <t>Interest from accounts</t>
  </si>
  <si>
    <t>VAT recovered</t>
  </si>
  <si>
    <t xml:space="preserve"> </t>
  </si>
  <si>
    <t>Less Payments:</t>
  </si>
  <si>
    <t>Clerk's wages</t>
  </si>
  <si>
    <t>Insurance &amp; Subscriptions</t>
  </si>
  <si>
    <t>Office costs</t>
  </si>
  <si>
    <t>Audit fee</t>
  </si>
  <si>
    <t>Recoverable VAT</t>
  </si>
  <si>
    <t>Balance for the current year</t>
  </si>
  <si>
    <t>Plus Income for the year</t>
  </si>
  <si>
    <t>Less Expenses for the year</t>
  </si>
  <si>
    <t>Reserves c/fwd</t>
  </si>
  <si>
    <t>Monies held in bank</t>
  </si>
  <si>
    <t>Plus income not yet cleared</t>
  </si>
  <si>
    <t>Less cheques not yet cleared</t>
  </si>
  <si>
    <t>Difference</t>
  </si>
  <si>
    <t>Dewlish Parish Council</t>
  </si>
  <si>
    <t>Grass Cutting</t>
  </si>
  <si>
    <t>A Crocker</t>
  </si>
  <si>
    <t>HMRC</t>
  </si>
  <si>
    <t>Actual</t>
  </si>
  <si>
    <t>Balance</t>
  </si>
  <si>
    <t>Receipts</t>
  </si>
  <si>
    <t>Income</t>
  </si>
  <si>
    <t>Account Interest</t>
  </si>
  <si>
    <t>Misc income</t>
  </si>
  <si>
    <t>VAT refunded</t>
  </si>
  <si>
    <t>Total receipts</t>
  </si>
  <si>
    <t>Payments</t>
  </si>
  <si>
    <t>DAPTC Subs. + other subs</t>
  </si>
  <si>
    <t>Wages - Clerk</t>
  </si>
  <si>
    <t>Computer/web site/internet</t>
  </si>
  <si>
    <t>Election costs</t>
  </si>
  <si>
    <t>Total payments</t>
  </si>
  <si>
    <t>Add:</t>
  </si>
  <si>
    <t>Income not cleared</t>
  </si>
  <si>
    <t>Less:</t>
  </si>
  <si>
    <t>Cheques not cleared</t>
  </si>
  <si>
    <t>Earmarked funds</t>
  </si>
  <si>
    <t>Expenses for current year to date</t>
  </si>
  <si>
    <t>Balance avaliable not yet commited</t>
  </si>
  <si>
    <t>Clerk Expenses - mileage</t>
  </si>
  <si>
    <t>Audit fees</t>
  </si>
  <si>
    <t>Grass cutting</t>
  </si>
  <si>
    <t>Balance b/fwd</t>
  </si>
  <si>
    <t>Income year to date</t>
  </si>
  <si>
    <t>Expenditure to date</t>
  </si>
  <si>
    <t>Funded by:</t>
  </si>
  <si>
    <t>Deposit account</t>
  </si>
  <si>
    <t>00260298</t>
  </si>
  <si>
    <t>Current account</t>
  </si>
  <si>
    <t>Uncleared Income</t>
  </si>
  <si>
    <t>01230392</t>
  </si>
  <si>
    <t>Earmarked Reserves</t>
  </si>
  <si>
    <t>Comments</t>
  </si>
  <si>
    <t>£</t>
  </si>
  <si>
    <t>Total amount requested from Precept</t>
  </si>
  <si>
    <t>Unclaimed VAT b/fwd</t>
  </si>
  <si>
    <t>VAT for current year</t>
  </si>
  <si>
    <t>VAT recovered during the year</t>
  </si>
  <si>
    <t>VAT claimed, not yet received</t>
  </si>
  <si>
    <t>Unrecovered VAT c/fwd</t>
  </si>
  <si>
    <t>VAT Invoice Details</t>
  </si>
  <si>
    <t>Date of Invoice</t>
  </si>
  <si>
    <t>Suppliers VAT</t>
  </si>
  <si>
    <t>To whom addressed</t>
  </si>
  <si>
    <t>VAT Paid</t>
  </si>
  <si>
    <t>Total requested</t>
  </si>
  <si>
    <t>Telephone box maintenance</t>
  </si>
  <si>
    <t>General asset maintenance</t>
  </si>
  <si>
    <t>General Reserve</t>
  </si>
  <si>
    <t>Defib Maintenance</t>
  </si>
  <si>
    <t>General Asset Maintenance</t>
  </si>
  <si>
    <t>Defibrillator maintenance</t>
  </si>
  <si>
    <t>Income for the year 1st April 2021 to 31st March 2022</t>
  </si>
  <si>
    <t>Contingencies</t>
  </si>
  <si>
    <t>Balance b/fwd from 31.03.21</t>
  </si>
  <si>
    <t>06.05.21</t>
  </si>
  <si>
    <t>50% precept</t>
  </si>
  <si>
    <t>DAPTC</t>
  </si>
  <si>
    <t>Pound Green upgrade</t>
  </si>
  <si>
    <t>C Haskett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</si>
  <si>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</si>
  <si>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Flag</t>
  </si>
  <si>
    <t>Contin.</t>
  </si>
  <si>
    <t>Asset maintenance</t>
  </si>
  <si>
    <t>15.02.22</t>
  </si>
  <si>
    <t>339 3616 41</t>
  </si>
  <si>
    <t>Dorset County flag</t>
  </si>
  <si>
    <t>Dewlish PC</t>
  </si>
  <si>
    <t>14.06.21</t>
  </si>
  <si>
    <t>Union Jack flag</t>
  </si>
  <si>
    <t>187 5510 82</t>
  </si>
  <si>
    <t>Defibrillator annual fee</t>
  </si>
  <si>
    <t>Venue Hire</t>
  </si>
  <si>
    <t>Expenditure for the year 1st April 2022 to 31st March 2023</t>
  </si>
  <si>
    <t>21.04.22</t>
  </si>
  <si>
    <t>B Hyams</t>
  </si>
  <si>
    <t>Refund cost of turf for Green</t>
  </si>
  <si>
    <t>24.04.22</t>
  </si>
  <si>
    <t>22/01</t>
  </si>
  <si>
    <t>22/02</t>
  </si>
  <si>
    <t>April wages</t>
  </si>
  <si>
    <t>28.04.22</t>
  </si>
  <si>
    <t>PAYE - April 2022</t>
  </si>
  <si>
    <t>22/03</t>
  </si>
  <si>
    <t>19.05.22</t>
  </si>
  <si>
    <t>Annual subscription</t>
  </si>
  <si>
    <t>22/04</t>
  </si>
  <si>
    <t>From 31.03.22</t>
  </si>
  <si>
    <t>27.04.22</t>
  </si>
  <si>
    <t>21.05.22</t>
  </si>
  <si>
    <t>A Barnett</t>
  </si>
  <si>
    <t>Timber, sand, sleeper, cement re Bridge</t>
  </si>
  <si>
    <t>22/05</t>
  </si>
  <si>
    <t>Bridge upgrade</t>
  </si>
  <si>
    <t>09.05.22</t>
  </si>
  <si>
    <t>C Uden</t>
  </si>
  <si>
    <t>Tree &amp; fixing kits, flower seed for Bridge</t>
  </si>
  <si>
    <t>22/06</t>
  </si>
  <si>
    <t>PAYE - May 2022</t>
  </si>
  <si>
    <t>22/07</t>
  </si>
  <si>
    <t>May wages</t>
  </si>
  <si>
    <t>22/08</t>
  </si>
  <si>
    <t>11.04.22</t>
  </si>
  <si>
    <t>Account interest</t>
  </si>
  <si>
    <t>06.05.22</t>
  </si>
  <si>
    <t>Gallagher</t>
  </si>
  <si>
    <t>Insurance renewal 06.06.22 to 05.06.23</t>
  </si>
  <si>
    <t>22/09</t>
  </si>
  <si>
    <t>23.06.22</t>
  </si>
  <si>
    <t>Barker-Fox Associates</t>
  </si>
  <si>
    <t>19.06.22</t>
  </si>
  <si>
    <t>Internal audit Ye 31.03.22</t>
  </si>
  <si>
    <t>22/10</t>
  </si>
  <si>
    <t>PAYE -June 2022</t>
  </si>
  <si>
    <t>22/11</t>
  </si>
  <si>
    <t>Grass cutting at The Green in March 2022</t>
  </si>
  <si>
    <t>22/12</t>
  </si>
  <si>
    <t>24.06.22</t>
  </si>
  <si>
    <t>June wages + expenses</t>
  </si>
  <si>
    <t>22/13</t>
  </si>
  <si>
    <t>15.06.22</t>
  </si>
  <si>
    <t>22/14</t>
  </si>
  <si>
    <t>22/15</t>
  </si>
  <si>
    <t>Reimburse monies re Bridge upgrade</t>
  </si>
  <si>
    <t>09.06.22</t>
  </si>
  <si>
    <t>Income to date</t>
  </si>
  <si>
    <t>Budget Monitoring for the year ended 31st March 2023</t>
  </si>
  <si>
    <t>2022/23 Budget</t>
  </si>
  <si>
    <t>24.07.22</t>
  </si>
  <si>
    <t>July wages + expenses</t>
  </si>
  <si>
    <t>PAYE - July 2022</t>
  </si>
  <si>
    <t>22/16</t>
  </si>
  <si>
    <t>11.07.22</t>
  </si>
  <si>
    <t>Reconciliation of Accounts</t>
  </si>
  <si>
    <t>22.09.22</t>
  </si>
  <si>
    <t>PAYE - August/September 2022</t>
  </si>
  <si>
    <t>22/17</t>
  </si>
  <si>
    <t>24.09.22</t>
  </si>
  <si>
    <t>August/September wages + expenses</t>
  </si>
  <si>
    <t>22/18</t>
  </si>
  <si>
    <t>27.07.22</t>
  </si>
  <si>
    <t>Grass cutting at The Green in July 2022</t>
  </si>
  <si>
    <t>22/19</t>
  </si>
  <si>
    <t>BACS001</t>
  </si>
  <si>
    <t>BACS002</t>
  </si>
  <si>
    <t>BACS003</t>
  </si>
  <si>
    <t>21.10.22</t>
  </si>
  <si>
    <t>Purchase of picnic bench</t>
  </si>
  <si>
    <t>BACS004</t>
  </si>
  <si>
    <t>22/20</t>
  </si>
  <si>
    <t>23.10.22</t>
  </si>
  <si>
    <t xml:space="preserve">October wages + expences </t>
  </si>
  <si>
    <t>BACS005</t>
  </si>
  <si>
    <t>22/21</t>
  </si>
  <si>
    <t>PAYE - October 2022</t>
  </si>
  <si>
    <t>BACS006</t>
  </si>
  <si>
    <t>22/22</t>
  </si>
  <si>
    <t>30.09.22</t>
  </si>
  <si>
    <t>09.08.22</t>
  </si>
  <si>
    <t>09.09.22</t>
  </si>
  <si>
    <t>10.10.22</t>
  </si>
  <si>
    <t>09.11.22</t>
  </si>
  <si>
    <t>28.10.22</t>
  </si>
  <si>
    <t>Dewlish Jubilee donation</t>
  </si>
  <si>
    <t>Sherborne Turf</t>
  </si>
  <si>
    <t>Turf for Bridge</t>
  </si>
  <si>
    <t>BACS007</t>
  </si>
  <si>
    <t>22/23</t>
  </si>
  <si>
    <t>07.11.22</t>
  </si>
  <si>
    <t>Sarah Raven</t>
  </si>
  <si>
    <t>Bulbs for Bridge planting</t>
  </si>
  <si>
    <t>BACS008</t>
  </si>
  <si>
    <t>22/24</t>
  </si>
  <si>
    <t>Reimburse wildflower bulbs</t>
  </si>
  <si>
    <t>BACS009</t>
  </si>
  <si>
    <t>22/25</t>
  </si>
  <si>
    <t>22.11.22</t>
  </si>
  <si>
    <t>Mailbox 5GM storage</t>
  </si>
  <si>
    <t>BACS010</t>
  </si>
  <si>
    <t>22/26</t>
  </si>
  <si>
    <t>29.06.22</t>
  </si>
  <si>
    <t>A Bennett</t>
  </si>
  <si>
    <t>Bark for the Bridges</t>
  </si>
  <si>
    <t>22/27</t>
  </si>
  <si>
    <t>06.07.22</t>
  </si>
  <si>
    <t>Hampshire Flag Co</t>
  </si>
  <si>
    <t>Ukrainian flag</t>
  </si>
  <si>
    <t>BACS011</t>
  </si>
  <si>
    <t>22/28</t>
  </si>
  <si>
    <t>26.11.22</t>
  </si>
  <si>
    <t>BACS012</t>
  </si>
  <si>
    <t>November wages+ expenses</t>
  </si>
  <si>
    <t>22/29</t>
  </si>
  <si>
    <t>PAYE - November 2022</t>
  </si>
  <si>
    <t>BACS013</t>
  </si>
  <si>
    <t>22/30</t>
  </si>
  <si>
    <t>29.11.22</t>
  </si>
  <si>
    <t>Dewlish Village Hall</t>
  </si>
  <si>
    <t>Hall hire 2022 - 7 times</t>
  </si>
  <si>
    <t>BACS014</t>
  </si>
  <si>
    <t>22/31</t>
  </si>
  <si>
    <t>09.12.22</t>
  </si>
  <si>
    <t>25.10.22</t>
  </si>
  <si>
    <t>Clerk's conference 1/4</t>
  </si>
  <si>
    <t>BACS015</t>
  </si>
  <si>
    <t>22/32</t>
  </si>
  <si>
    <t>20.01.23</t>
  </si>
  <si>
    <t>Dec22 &amp; Jan23 wages + expenses</t>
  </si>
  <si>
    <t>BACS016</t>
  </si>
  <si>
    <t>22/33</t>
  </si>
  <si>
    <t>PAYE Jan23</t>
  </si>
  <si>
    <t>BACS017</t>
  </si>
  <si>
    <t>22/34</t>
  </si>
  <si>
    <t xml:space="preserve">Upgrade of The Green </t>
  </si>
  <si>
    <t>15.02.23</t>
  </si>
  <si>
    <t>Community Heartbeat</t>
  </si>
  <si>
    <t>BACS018</t>
  </si>
  <si>
    <t>22/35</t>
  </si>
  <si>
    <t>20.02.23</t>
  </si>
  <si>
    <t>Replacement Christmas lights</t>
  </si>
  <si>
    <t>BACS019</t>
  </si>
  <si>
    <t>22/36</t>
  </si>
  <si>
    <t>25.02.23</t>
  </si>
  <si>
    <t>February 23 wages</t>
  </si>
  <si>
    <t>BACS020</t>
  </si>
  <si>
    <t>22/37</t>
  </si>
  <si>
    <t>26.02.23</t>
  </si>
  <si>
    <t>M Fell</t>
  </si>
  <si>
    <t>BACS021</t>
  </si>
  <si>
    <t>22/38</t>
  </si>
  <si>
    <t>Hammerite metal paint for flag pole</t>
  </si>
  <si>
    <t>BACS022</t>
  </si>
  <si>
    <t>February 23 PAYE</t>
  </si>
  <si>
    <t>22/39</t>
  </si>
  <si>
    <t>05.02.23</t>
  </si>
  <si>
    <t>T H Moore</t>
  </si>
  <si>
    <t>Tree work at the Green</t>
  </si>
  <si>
    <t>BACS023</t>
  </si>
  <si>
    <t>22/40</t>
  </si>
  <si>
    <t>09.01.23</t>
  </si>
  <si>
    <t>09.02.23</t>
  </si>
  <si>
    <t>VAT Reconciliation for the year ended 31st March 2023</t>
  </si>
  <si>
    <t>24.01.23</t>
  </si>
  <si>
    <t>Cheap Printing</t>
  </si>
  <si>
    <t>Plaque for bench</t>
  </si>
  <si>
    <t>BACS024</t>
  </si>
  <si>
    <t>22/41</t>
  </si>
  <si>
    <t>14.03.23</t>
  </si>
  <si>
    <t>Jubilee Committee donation</t>
  </si>
  <si>
    <t>30.03.23</t>
  </si>
  <si>
    <t>BACS025</t>
  </si>
  <si>
    <t>22/42</t>
  </si>
  <si>
    <t>09.03.23</t>
  </si>
  <si>
    <t>Balance as at 31.03.23</t>
  </si>
  <si>
    <t>Traffic surveys</t>
  </si>
  <si>
    <t>Dorset Council</t>
  </si>
  <si>
    <t>BACS026</t>
  </si>
  <si>
    <t>22/43</t>
  </si>
  <si>
    <t>High viz jackets</t>
  </si>
  <si>
    <t>BACS027</t>
  </si>
  <si>
    <t>22/44</t>
  </si>
  <si>
    <t>25.03.23</t>
  </si>
  <si>
    <t>March 23 wages</t>
  </si>
  <si>
    <t>March 23 PAYE</t>
  </si>
  <si>
    <t>BACS028</t>
  </si>
  <si>
    <t>22/45</t>
  </si>
  <si>
    <t>BACS029</t>
  </si>
  <si>
    <t>22/46</t>
  </si>
  <si>
    <t>Monies b/fwd from 2022</t>
  </si>
  <si>
    <t>Traffic survey</t>
  </si>
  <si>
    <t>Safety equipment</t>
  </si>
  <si>
    <t xml:space="preserve">Payments Requested </t>
  </si>
  <si>
    <t>Financial Statement as at 31.03.23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</si>
</sst>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u/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theme="0" tint="-0.24994659260841701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 wrapText="1"/>
    </xf>
    <xf numFmtId="2" fontId="0" fillId="0" borderId="2" xfId="0" applyNumberFormat="1" applyBorder="1"/>
    <xf numFmtId="2" fontId="0" fillId="0" borderId="3" xfId="0" applyNumberFormat="1" applyBorder="1"/>
    <xf numFmtId="0" fontId="0" fillId="0" borderId="0" xfId="0" quotePrefix="1"/>
    <xf numFmtId="1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16" fontId="0" fillId="0" borderId="0" xfId="0" quotePrefix="1" applyNumberFormat="1" applyAlignment="1">
      <alignment horizontal="center"/>
    </xf>
    <xf numFmtId="15" fontId="0" fillId="0" borderId="0" xfId="0" applyNumberFormat="1"/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2" fontId="1" fillId="0" borderId="0" xfId="0" applyNumberFormat="1" applyFont="1"/>
    <xf numFmtId="164" fontId="4" fillId="0" borderId="0" xfId="0" applyNumberFormat="1" applyFont="1" applyAlignment="1">
      <alignment horizontal="left"/>
    </xf>
    <xf numFmtId="164" fontId="0" fillId="0" borderId="0" xfId="0" applyNumberFormat="1"/>
    <xf numFmtId="164" fontId="4" fillId="0" borderId="4" xfId="0" applyNumberFormat="1" applyFont="1" applyBorder="1"/>
    <xf numFmtId="164" fontId="0" fillId="0" borderId="5" xfId="0" applyNumberFormat="1" applyBorder="1"/>
    <xf numFmtId="164" fontId="4" fillId="0" borderId="6" xfId="0" quotePrefix="1" applyNumberFormat="1" applyFont="1" applyBorder="1" applyAlignment="1">
      <alignment horizont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6" fillId="0" borderId="0" xfId="0" applyNumberFormat="1" applyFont="1"/>
    <xf numFmtId="164" fontId="0" fillId="0" borderId="7" xfId="0" applyNumberFormat="1" applyBorder="1"/>
    <xf numFmtId="164" fontId="6" fillId="0" borderId="8" xfId="0" applyNumberFormat="1" applyFont="1" applyBorder="1"/>
    <xf numFmtId="164" fontId="7" fillId="0" borderId="9" xfId="0" applyNumberFormat="1" applyFont="1" applyBorder="1"/>
    <xf numFmtId="164" fontId="0" fillId="0" borderId="9" xfId="0" applyNumberFormat="1" applyBorder="1"/>
    <xf numFmtId="164" fontId="7" fillId="0" borderId="3" xfId="0" applyNumberFormat="1" applyFont="1" applyBorder="1"/>
    <xf numFmtId="164" fontId="0" fillId="0" borderId="3" xfId="0" applyNumberFormat="1" applyBorder="1"/>
    <xf numFmtId="164" fontId="0" fillId="0" borderId="2" xfId="0" applyNumberFormat="1" applyBorder="1"/>
    <xf numFmtId="164" fontId="1" fillId="0" borderId="4" xfId="0" applyNumberFormat="1" applyFont="1" applyBorder="1"/>
    <xf numFmtId="164" fontId="8" fillId="0" borderId="4" xfId="0" applyNumberFormat="1" applyFont="1" applyBorder="1"/>
    <xf numFmtId="164" fontId="7" fillId="0" borderId="5" xfId="0" applyNumberFormat="1" applyFont="1" applyBorder="1"/>
    <xf numFmtId="164" fontId="7" fillId="0" borderId="6" xfId="0" applyNumberFormat="1" applyFont="1" applyBorder="1"/>
    <xf numFmtId="164" fontId="0" fillId="0" borderId="10" xfId="0" applyNumberFormat="1" applyBorder="1"/>
    <xf numFmtId="164" fontId="7" fillId="0" borderId="0" xfId="0" applyNumberFormat="1" applyFont="1"/>
    <xf numFmtId="164" fontId="1" fillId="0" borderId="0" xfId="0" applyNumberFormat="1" applyFont="1"/>
    <xf numFmtId="164" fontId="0" fillId="0" borderId="8" xfId="0" applyNumberFormat="1" applyBorder="1"/>
    <xf numFmtId="164" fontId="7" fillId="4" borderId="3" xfId="0" applyNumberFormat="1" applyFont="1" applyFill="1" applyBorder="1"/>
    <xf numFmtId="164" fontId="5" fillId="0" borderId="0" xfId="0" applyNumberFormat="1" applyFont="1"/>
    <xf numFmtId="164" fontId="0" fillId="0" borderId="1" xfId="0" applyNumberFormat="1" applyBorder="1"/>
    <xf numFmtId="164" fontId="1" fillId="0" borderId="7" xfId="0" applyNumberFormat="1" applyFont="1" applyBorder="1"/>
    <xf numFmtId="164" fontId="0" fillId="0" borderId="4" xfId="0" applyNumberFormat="1" applyBorder="1"/>
    <xf numFmtId="164" fontId="0" fillId="0" borderId="6" xfId="0" applyNumberFormat="1" applyBorder="1"/>
    <xf numFmtId="164" fontId="1" fillId="0" borderId="11" xfId="0" applyNumberFormat="1" applyFont="1" applyBorder="1"/>
    <xf numFmtId="17" fontId="1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2" fontId="7" fillId="0" borderId="0" xfId="0" applyNumberFormat="1" applyFont="1"/>
    <xf numFmtId="0" fontId="7" fillId="0" borderId="0" xfId="0" quotePrefix="1" applyFont="1"/>
    <xf numFmtId="2" fontId="5" fillId="0" borderId="0" xfId="0" applyNumberFormat="1" applyFont="1"/>
    <xf numFmtId="0" fontId="5" fillId="0" borderId="0" xfId="0" applyFont="1"/>
    <xf numFmtId="14" fontId="0" fillId="0" borderId="0" xfId="0" applyNumberFormat="1"/>
    <xf numFmtId="2" fontId="0" fillId="0" borderId="2" xfId="0" applyNumberFormat="1" applyBorder="1" applyAlignment="1">
      <alignment wrapText="1"/>
    </xf>
    <xf numFmtId="2" fontId="0" fillId="0" borderId="0" xfId="0" quotePrefix="1" applyNumberForma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2E5F-556D-48F1-A2CF-6A972C287378}">
  <dimension ref="A1:I42"/>
  <sheetViews>
    <sheetView tabSelected="1" workbookViewId="0">
      <selection activeCell="A3" sqref="A3"/>
    </sheetView>
  </sheetViews>
  <sheetFormatPr defaultRowHeight="15" x14ac:dyDescent="0.25"/>
  <cols>
    <col min="5" max="5" width="9.140625" style="2"/>
    <col min="6" max="6" width="9.5703125" style="2" bestFit="1" customWidth="1"/>
    <col min="7" max="7" width="9.140625" style="2"/>
    <col min="8" max="8" width="9.5703125" bestFit="1" customWidth="1"/>
  </cols>
  <sheetData>
    <row r="1" spans="1:8" x14ac:dyDescent="0.25">
      <c r="A1" s="1" t="s">
        <v>46</v>
      </c>
    </row>
    <row r="2" spans="1:8" x14ac:dyDescent="0.25">
      <c r="A2" s="1" t="s">
        <v>324</v>
      </c>
    </row>
    <row r="4" spans="1:8" x14ac:dyDescent="0.25">
      <c r="A4" s="1" t="s">
        <v>28</v>
      </c>
    </row>
    <row r="5" spans="1:8" x14ac:dyDescent="0.25">
      <c r="B5" t="s">
        <v>9</v>
      </c>
      <c r="E5" s="2">
        <f>Income!J23</f>
        <v>4620</v>
      </c>
    </row>
    <row r="6" spans="1:8" x14ac:dyDescent="0.25">
      <c r="B6" t="s">
        <v>29</v>
      </c>
      <c r="E6" s="2">
        <f>Income!K23</f>
        <v>4.1099999999999994</v>
      </c>
    </row>
    <row r="7" spans="1:8" x14ac:dyDescent="0.25">
      <c r="B7" t="s">
        <v>7</v>
      </c>
      <c r="E7" s="2">
        <f>Income!H23</f>
        <v>3409.4700000000003</v>
      </c>
    </row>
    <row r="8" spans="1:8" x14ac:dyDescent="0.25">
      <c r="B8" t="s">
        <v>30</v>
      </c>
      <c r="E8" s="2">
        <f>Income!E23</f>
        <v>0</v>
      </c>
    </row>
    <row r="9" spans="1:8" x14ac:dyDescent="0.25">
      <c r="B9" t="s">
        <v>31</v>
      </c>
      <c r="F9" s="2">
        <f>SUM(E5:E8)</f>
        <v>8033.58</v>
      </c>
      <c r="H9" s="2"/>
    </row>
    <row r="10" spans="1:8" x14ac:dyDescent="0.25">
      <c r="A10" s="1" t="s">
        <v>32</v>
      </c>
      <c r="H10" s="2"/>
    </row>
    <row r="11" spans="1:8" x14ac:dyDescent="0.25">
      <c r="B11" t="s">
        <v>33</v>
      </c>
      <c r="E11" s="2">
        <f>Expenditure!H53</f>
        <v>1511.18</v>
      </c>
      <c r="F11"/>
      <c r="G11"/>
    </row>
    <row r="12" spans="1:8" x14ac:dyDescent="0.25">
      <c r="B12" t="s">
        <v>14</v>
      </c>
      <c r="E12" s="2">
        <f>Expenditure!I53</f>
        <v>18.990000000000002</v>
      </c>
      <c r="F12"/>
      <c r="G12"/>
    </row>
    <row r="13" spans="1:8" x14ac:dyDescent="0.25">
      <c r="B13" t="s">
        <v>34</v>
      </c>
      <c r="E13" s="2">
        <f>Expenditure!M53+Expenditure!S53</f>
        <v>490.71</v>
      </c>
      <c r="F13"/>
      <c r="G13"/>
    </row>
    <row r="14" spans="1:8" x14ac:dyDescent="0.25">
      <c r="B14" t="s">
        <v>15</v>
      </c>
      <c r="E14" s="2">
        <f>Expenditure!K53</f>
        <v>11.25</v>
      </c>
      <c r="F14"/>
      <c r="G14"/>
    </row>
    <row r="15" spans="1:8" x14ac:dyDescent="0.25">
      <c r="B15" t="s">
        <v>35</v>
      </c>
      <c r="E15" s="2">
        <f>Expenditure!P55</f>
        <v>151.76</v>
      </c>
      <c r="F15"/>
      <c r="G15"/>
    </row>
    <row r="16" spans="1:8" x14ac:dyDescent="0.25">
      <c r="B16" t="s">
        <v>124</v>
      </c>
      <c r="E16" s="2">
        <f>Expenditure!L53</f>
        <v>70</v>
      </c>
      <c r="F16"/>
      <c r="G16"/>
    </row>
    <row r="17" spans="1:9" x14ac:dyDescent="0.25">
      <c r="B17" t="s">
        <v>73</v>
      </c>
      <c r="E17" s="2">
        <f>Expenditure!J53</f>
        <v>60</v>
      </c>
      <c r="F17"/>
      <c r="G17"/>
    </row>
    <row r="18" spans="1:9" x14ac:dyDescent="0.25">
      <c r="B18" t="s">
        <v>36</v>
      </c>
      <c r="E18" s="2">
        <f>Expenditure!T53</f>
        <v>56</v>
      </c>
      <c r="F18"/>
      <c r="G18"/>
    </row>
    <row r="19" spans="1:9" x14ac:dyDescent="0.25">
      <c r="B19" t="s">
        <v>110</v>
      </c>
      <c r="E19" s="2">
        <f>Expenditure!W53</f>
        <v>2954.1699999999996</v>
      </c>
      <c r="F19"/>
      <c r="G19"/>
    </row>
    <row r="20" spans="1:9" x14ac:dyDescent="0.25">
      <c r="B20" t="s">
        <v>321</v>
      </c>
      <c r="E20" s="2">
        <v>930</v>
      </c>
      <c r="F20"/>
      <c r="G20"/>
    </row>
    <row r="21" spans="1:9" x14ac:dyDescent="0.25">
      <c r="B21" t="s">
        <v>22</v>
      </c>
      <c r="E21" s="2">
        <f>Expenditure!R53</f>
        <v>0</v>
      </c>
      <c r="F21"/>
      <c r="G21"/>
    </row>
    <row r="22" spans="1:9" x14ac:dyDescent="0.25">
      <c r="B22" t="s">
        <v>115</v>
      </c>
      <c r="E22" s="2">
        <f>Expenditure!X53</f>
        <v>703.28</v>
      </c>
      <c r="F22"/>
      <c r="G22"/>
    </row>
    <row r="23" spans="1:9" x14ac:dyDescent="0.25">
      <c r="B23" t="s">
        <v>103</v>
      </c>
      <c r="E23" s="2">
        <f>Expenditure!V53</f>
        <v>126</v>
      </c>
      <c r="F23"/>
      <c r="G23"/>
    </row>
    <row r="24" spans="1:9" x14ac:dyDescent="0.25">
      <c r="B24" t="s">
        <v>322</v>
      </c>
      <c r="E24" s="2">
        <v>36.85</v>
      </c>
      <c r="F24"/>
      <c r="G24"/>
    </row>
    <row r="25" spans="1:9" x14ac:dyDescent="0.25">
      <c r="B25" t="s">
        <v>113</v>
      </c>
      <c r="E25" s="2">
        <v>45.44</v>
      </c>
      <c r="F25"/>
      <c r="G25"/>
    </row>
    <row r="26" spans="1:9" x14ac:dyDescent="0.25">
      <c r="B26" t="s">
        <v>37</v>
      </c>
      <c r="E26" s="2">
        <f>Expenditure!G53</f>
        <v>302.75</v>
      </c>
    </row>
    <row r="27" spans="1:9" x14ac:dyDescent="0.25">
      <c r="F27" s="2">
        <f>SUM(E11:E26)</f>
        <v>7468.3799999999992</v>
      </c>
      <c r="H27" s="2"/>
      <c r="I27" s="2"/>
    </row>
    <row r="28" spans="1:9" x14ac:dyDescent="0.25">
      <c r="B28" s="1" t="s">
        <v>38</v>
      </c>
      <c r="G28" s="22">
        <f>F9-F27</f>
        <v>565.20000000000073</v>
      </c>
      <c r="I28" s="2"/>
    </row>
    <row r="30" spans="1:9" x14ac:dyDescent="0.25">
      <c r="A30" s="1"/>
    </row>
    <row r="31" spans="1:9" x14ac:dyDescent="0.25">
      <c r="B31" t="s">
        <v>320</v>
      </c>
      <c r="F31" s="2">
        <v>10570.3</v>
      </c>
    </row>
    <row r="32" spans="1:9" x14ac:dyDescent="0.25">
      <c r="B32" t="s">
        <v>39</v>
      </c>
      <c r="F32" s="2">
        <f>F9</f>
        <v>8033.58</v>
      </c>
    </row>
    <row r="33" spans="2:7" x14ac:dyDescent="0.25">
      <c r="B33" t="s">
        <v>40</v>
      </c>
      <c r="F33" s="2">
        <f>F27</f>
        <v>7468.3799999999992</v>
      </c>
    </row>
    <row r="35" spans="2:7" s="1" customFormat="1" x14ac:dyDescent="0.25">
      <c r="B35" s="1" t="s">
        <v>41</v>
      </c>
      <c r="E35" s="22"/>
      <c r="F35" s="22">
        <f>F31+F32-F33</f>
        <v>11135.499999999998</v>
      </c>
      <c r="G35" s="22"/>
    </row>
    <row r="36" spans="2:7" x14ac:dyDescent="0.25">
      <c r="G36" s="22"/>
    </row>
    <row r="37" spans="2:7" x14ac:dyDescent="0.25">
      <c r="B37" t="s">
        <v>42</v>
      </c>
      <c r="E37" s="2">
        <f>'Reconciliation of accounts'!F13</f>
        <v>12439.720000000001</v>
      </c>
    </row>
    <row r="38" spans="2:7" x14ac:dyDescent="0.25">
      <c r="B38" t="s">
        <v>43</v>
      </c>
      <c r="E38" s="2">
        <v>0</v>
      </c>
    </row>
    <row r="39" spans="2:7" x14ac:dyDescent="0.25">
      <c r="B39" t="s">
        <v>44</v>
      </c>
      <c r="E39" s="2">
        <f>'Reconciliation of accounts'!F24</f>
        <v>1304.22</v>
      </c>
    </row>
    <row r="40" spans="2:7" x14ac:dyDescent="0.25">
      <c r="F40" s="2">
        <f>E37+E38-E39</f>
        <v>11135.500000000002</v>
      </c>
    </row>
    <row r="42" spans="2:7" x14ac:dyDescent="0.25">
      <c r="B42" t="s">
        <v>45</v>
      </c>
      <c r="F42" s="2">
        <f>F35-F40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93D52-A72D-4977-B3B2-452D0F65901F}">
  <dimension ref="A1:L27"/>
  <sheetViews>
    <sheetView topLeftCell="A7" workbookViewId="0">
      <selection activeCell="N23" sqref="N23"/>
    </sheetView>
  </sheetViews>
  <sheetFormatPr defaultRowHeight="15" x14ac:dyDescent="0.25"/>
  <cols>
    <col min="2" max="2" width="36.7109375" bestFit="1" customWidth="1"/>
    <col min="3" max="3" width="9.5703125" bestFit="1" customWidth="1"/>
    <col min="4" max="4" width="9.140625" style="2"/>
    <col min="5" max="7" width="9.140625" style="3"/>
    <col min="8" max="8" width="10" style="3" customWidth="1"/>
    <col min="9" max="11" width="9.140625" style="2"/>
    <col min="12" max="12" width="11.7109375" style="2" bestFit="1" customWidth="1"/>
  </cols>
  <sheetData>
    <row r="1" spans="1:12" x14ac:dyDescent="0.25">
      <c r="A1" s="1" t="s">
        <v>46</v>
      </c>
    </row>
    <row r="2" spans="1:12" x14ac:dyDescent="0.25">
      <c r="A2" s="1" t="s">
        <v>104</v>
      </c>
    </row>
    <row r="4" spans="1:12" ht="30" x14ac:dyDescent="0.25">
      <c r="A4" t="s">
        <v>0</v>
      </c>
      <c r="B4" t="s">
        <v>1</v>
      </c>
      <c r="C4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6" t="s">
        <v>8</v>
      </c>
      <c r="J4" s="7" t="s">
        <v>9</v>
      </c>
      <c r="K4" s="7" t="s">
        <v>10</v>
      </c>
      <c r="L4" s="7"/>
    </row>
    <row r="5" spans="1:12" x14ac:dyDescent="0.25">
      <c r="D5" s="8"/>
    </row>
    <row r="6" spans="1:12" x14ac:dyDescent="0.25">
      <c r="C6" s="10"/>
      <c r="D6" s="8">
        <f t="shared" ref="D6:D22" si="0">SUM(E6:L6)</f>
        <v>0</v>
      </c>
    </row>
    <row r="7" spans="1:12" x14ac:dyDescent="0.25">
      <c r="A7" t="s">
        <v>140</v>
      </c>
      <c r="B7" t="s">
        <v>108</v>
      </c>
      <c r="C7" s="10"/>
      <c r="D7" s="8">
        <f t="shared" si="0"/>
        <v>2310</v>
      </c>
      <c r="J7" s="2">
        <v>2310</v>
      </c>
    </row>
    <row r="8" spans="1:12" x14ac:dyDescent="0.25">
      <c r="A8" t="s">
        <v>154</v>
      </c>
      <c r="B8" t="s">
        <v>155</v>
      </c>
      <c r="C8" s="10"/>
      <c r="D8" s="8">
        <f t="shared" si="0"/>
        <v>0.01</v>
      </c>
      <c r="K8" s="2">
        <v>0.01</v>
      </c>
    </row>
    <row r="9" spans="1:12" x14ac:dyDescent="0.25">
      <c r="A9" t="s">
        <v>146</v>
      </c>
      <c r="B9" t="s">
        <v>155</v>
      </c>
      <c r="C9" s="10"/>
      <c r="D9" s="8">
        <f t="shared" si="0"/>
        <v>0.01</v>
      </c>
      <c r="K9" s="2">
        <v>0.01</v>
      </c>
    </row>
    <row r="10" spans="1:12" x14ac:dyDescent="0.25">
      <c r="A10" t="s">
        <v>176</v>
      </c>
      <c r="B10" t="s">
        <v>155</v>
      </c>
      <c r="C10" s="10"/>
      <c r="D10" s="8">
        <f t="shared" si="0"/>
        <v>0.01</v>
      </c>
      <c r="K10" s="2">
        <v>0.01</v>
      </c>
    </row>
    <row r="11" spans="1:12" x14ac:dyDescent="0.25">
      <c r="A11" t="s">
        <v>184</v>
      </c>
      <c r="B11" t="s">
        <v>155</v>
      </c>
      <c r="C11" s="10"/>
      <c r="D11" s="8">
        <f t="shared" si="0"/>
        <v>0.01</v>
      </c>
      <c r="K11" s="2">
        <v>0.01</v>
      </c>
    </row>
    <row r="12" spans="1:12" x14ac:dyDescent="0.25">
      <c r="A12" t="s">
        <v>209</v>
      </c>
      <c r="B12" t="s">
        <v>108</v>
      </c>
      <c r="C12" s="10"/>
      <c r="D12" s="8">
        <f t="shared" si="0"/>
        <v>2310</v>
      </c>
      <c r="J12" s="2">
        <v>2310</v>
      </c>
    </row>
    <row r="13" spans="1:12" x14ac:dyDescent="0.25">
      <c r="A13" t="s">
        <v>210</v>
      </c>
      <c r="B13" t="s">
        <v>155</v>
      </c>
      <c r="C13" s="10"/>
      <c r="D13" s="8">
        <f t="shared" si="0"/>
        <v>0.03</v>
      </c>
      <c r="K13" s="2">
        <v>0.03</v>
      </c>
    </row>
    <row r="14" spans="1:12" x14ac:dyDescent="0.25">
      <c r="A14" t="s">
        <v>211</v>
      </c>
      <c r="B14" t="s">
        <v>155</v>
      </c>
      <c r="C14" s="10"/>
      <c r="D14" s="8">
        <f t="shared" si="0"/>
        <v>0.04</v>
      </c>
      <c r="K14" s="2">
        <v>0.04</v>
      </c>
    </row>
    <row r="15" spans="1:12" x14ac:dyDescent="0.25">
      <c r="A15" t="s">
        <v>212</v>
      </c>
      <c r="B15" t="s">
        <v>155</v>
      </c>
      <c r="C15" s="10"/>
      <c r="D15" s="8">
        <f t="shared" si="0"/>
        <v>0.04</v>
      </c>
      <c r="K15" s="2">
        <v>0.04</v>
      </c>
    </row>
    <row r="16" spans="1:12" x14ac:dyDescent="0.25">
      <c r="A16" t="s">
        <v>213</v>
      </c>
      <c r="B16" t="s">
        <v>155</v>
      </c>
      <c r="C16" s="10"/>
      <c r="D16" s="8">
        <f t="shared" si="0"/>
        <v>0.1</v>
      </c>
      <c r="K16" s="2">
        <v>0.1</v>
      </c>
    </row>
    <row r="17" spans="1:12" x14ac:dyDescent="0.25">
      <c r="A17" t="s">
        <v>214</v>
      </c>
      <c r="B17" t="s">
        <v>215</v>
      </c>
      <c r="C17" s="10"/>
      <c r="D17" s="8">
        <f t="shared" si="0"/>
        <v>1570.93</v>
      </c>
      <c r="H17" s="3">
        <v>1570.93</v>
      </c>
    </row>
    <row r="18" spans="1:12" x14ac:dyDescent="0.25">
      <c r="A18" t="s">
        <v>253</v>
      </c>
      <c r="B18" t="s">
        <v>155</v>
      </c>
      <c r="C18" s="10"/>
      <c r="D18" s="8">
        <f t="shared" si="0"/>
        <v>0.22</v>
      </c>
      <c r="K18" s="2">
        <v>0.22</v>
      </c>
    </row>
    <row r="19" spans="1:12" x14ac:dyDescent="0.25">
      <c r="A19" t="s">
        <v>291</v>
      </c>
      <c r="B19" t="s">
        <v>155</v>
      </c>
      <c r="C19" s="10"/>
      <c r="D19" s="8">
        <f t="shared" si="0"/>
        <v>0.4</v>
      </c>
      <c r="K19" s="2">
        <v>0.4</v>
      </c>
    </row>
    <row r="20" spans="1:12" x14ac:dyDescent="0.25">
      <c r="A20" t="s">
        <v>292</v>
      </c>
      <c r="B20" t="s">
        <v>155</v>
      </c>
      <c r="C20" s="10"/>
      <c r="D20" s="8">
        <f t="shared" si="0"/>
        <v>0.48</v>
      </c>
      <c r="K20" s="2">
        <v>0.48</v>
      </c>
    </row>
    <row r="21" spans="1:12" x14ac:dyDescent="0.25">
      <c r="A21" t="s">
        <v>299</v>
      </c>
      <c r="B21" t="s">
        <v>300</v>
      </c>
      <c r="C21" s="10"/>
      <c r="D21" s="8">
        <f t="shared" si="0"/>
        <v>1838.54</v>
      </c>
      <c r="H21" s="3">
        <v>1838.54</v>
      </c>
    </row>
    <row r="22" spans="1:12" x14ac:dyDescent="0.25">
      <c r="A22" t="s">
        <v>304</v>
      </c>
      <c r="B22" t="s">
        <v>155</v>
      </c>
      <c r="C22" s="10"/>
      <c r="D22" s="8">
        <f t="shared" si="0"/>
        <v>2.76</v>
      </c>
      <c r="K22" s="2">
        <v>2.76</v>
      </c>
    </row>
    <row r="23" spans="1:12" x14ac:dyDescent="0.25">
      <c r="C23" s="2"/>
      <c r="D23" s="2">
        <f>SUM(D6:D22)</f>
        <v>8033.5800000000008</v>
      </c>
      <c r="E23" s="2">
        <f t="shared" ref="E23:K23" si="1">SUM(E6:E22)</f>
        <v>0</v>
      </c>
      <c r="F23" s="2">
        <f t="shared" si="1"/>
        <v>0</v>
      </c>
      <c r="G23" s="2">
        <f t="shared" si="1"/>
        <v>0</v>
      </c>
      <c r="H23" s="2">
        <f t="shared" si="1"/>
        <v>3409.4700000000003</v>
      </c>
      <c r="I23" s="2">
        <f t="shared" si="1"/>
        <v>0</v>
      </c>
      <c r="J23" s="2">
        <f t="shared" si="1"/>
        <v>4620</v>
      </c>
      <c r="K23" s="2">
        <f t="shared" si="1"/>
        <v>4.1099999999999994</v>
      </c>
    </row>
    <row r="24" spans="1:12" x14ac:dyDescent="0.25">
      <c r="D24" s="11">
        <f>SUM(E23:L23)</f>
        <v>8033.58</v>
      </c>
      <c r="L24"/>
    </row>
    <row r="25" spans="1:12" x14ac:dyDescent="0.25">
      <c r="C25" s="2"/>
      <c r="L25"/>
    </row>
    <row r="27" spans="1:12" x14ac:dyDescent="0.25">
      <c r="L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F0221-1BFF-48F8-B578-34E5C67CD4F6}">
  <sheetPr>
    <pageSetUpPr fitToPage="1"/>
  </sheetPr>
  <dimension ref="A1:X57"/>
  <sheetViews>
    <sheetView topLeftCell="B1" workbookViewId="0">
      <pane ySplit="4" topLeftCell="A44" activePane="bottomLeft" state="frozen"/>
      <selection pane="bottomLeft" activeCell="X3" sqref="X3"/>
    </sheetView>
  </sheetViews>
  <sheetFormatPr defaultRowHeight="15" x14ac:dyDescent="0.25"/>
  <cols>
    <col min="1" max="1" width="8.140625" customWidth="1"/>
    <col min="2" max="2" width="29.42578125" customWidth="1"/>
    <col min="3" max="3" width="44.85546875" customWidth="1"/>
    <col min="4" max="4" width="9.7109375" customWidth="1"/>
    <col min="5" max="5" width="9.140625" style="12"/>
    <col min="6" max="6" width="9.5703125" style="2" customWidth="1"/>
    <col min="7" max="10" width="9.140625" style="2"/>
    <col min="11" max="13" width="0" style="2" hidden="1" customWidth="1"/>
    <col min="14" max="16" width="10.140625" style="2" hidden="1" customWidth="1"/>
    <col min="17" max="17" width="11.42578125" style="2" hidden="1" customWidth="1"/>
    <col min="18" max="20" width="0" style="2" hidden="1" customWidth="1"/>
    <col min="21" max="21" width="9.140625" style="2"/>
    <col min="22" max="23" width="13.140625" style="2" customWidth="1"/>
    <col min="24" max="24" width="13.7109375" style="2" customWidth="1"/>
  </cols>
  <sheetData>
    <row r="1" spans="1:24" x14ac:dyDescent="0.25">
      <c r="A1" s="1" t="s">
        <v>46</v>
      </c>
    </row>
    <row r="2" spans="1:24" x14ac:dyDescent="0.25">
      <c r="A2" s="1" t="s">
        <v>125</v>
      </c>
    </row>
    <row r="4" spans="1:24" ht="42" customHeight="1" x14ac:dyDescent="0.25">
      <c r="A4" s="13" t="s">
        <v>0</v>
      </c>
      <c r="B4" s="13" t="s">
        <v>11</v>
      </c>
      <c r="C4" s="13" t="s">
        <v>1</v>
      </c>
      <c r="D4" s="14" t="s">
        <v>12</v>
      </c>
      <c r="E4" s="15" t="s">
        <v>2</v>
      </c>
      <c r="F4" s="4" t="s">
        <v>3</v>
      </c>
      <c r="G4" s="7" t="s">
        <v>4</v>
      </c>
      <c r="H4" s="7" t="s">
        <v>13</v>
      </c>
      <c r="I4" s="7" t="s">
        <v>14</v>
      </c>
      <c r="J4" s="6" t="s">
        <v>47</v>
      </c>
      <c r="K4" s="7" t="s">
        <v>15</v>
      </c>
      <c r="L4" s="6" t="s">
        <v>16</v>
      </c>
      <c r="M4" s="7" t="s">
        <v>17</v>
      </c>
      <c r="N4" s="7" t="s">
        <v>18</v>
      </c>
      <c r="O4" s="5" t="s">
        <v>19</v>
      </c>
      <c r="P4" s="7" t="s">
        <v>20</v>
      </c>
      <c r="Q4" s="7" t="s">
        <v>21</v>
      </c>
      <c r="R4" s="5" t="s">
        <v>22</v>
      </c>
      <c r="S4" s="7" t="s">
        <v>23</v>
      </c>
      <c r="T4" s="7" t="s">
        <v>24</v>
      </c>
      <c r="U4" s="7" t="s">
        <v>114</v>
      </c>
      <c r="V4" s="63" t="s">
        <v>101</v>
      </c>
      <c r="W4" s="63" t="s">
        <v>145</v>
      </c>
      <c r="X4" s="6" t="s">
        <v>102</v>
      </c>
    </row>
    <row r="5" spans="1:24" x14ac:dyDescent="0.25">
      <c r="E5" s="16"/>
      <c r="F5" s="8"/>
    </row>
    <row r="6" spans="1:24" x14ac:dyDescent="0.25">
      <c r="A6" s="17" t="s">
        <v>126</v>
      </c>
      <c r="B6" t="s">
        <v>127</v>
      </c>
      <c r="C6" t="s">
        <v>128</v>
      </c>
      <c r="D6" s="9">
        <v>524</v>
      </c>
      <c r="E6" s="16" t="s">
        <v>130</v>
      </c>
      <c r="F6" s="8">
        <f t="shared" ref="F6:F51" si="0">SUM(G6:X6)</f>
        <v>829.56</v>
      </c>
      <c r="G6" s="2">
        <v>138.26</v>
      </c>
      <c r="W6" s="2">
        <v>691.3</v>
      </c>
    </row>
    <row r="7" spans="1:24" x14ac:dyDescent="0.25">
      <c r="A7" s="17" t="s">
        <v>129</v>
      </c>
      <c r="B7" t="s">
        <v>48</v>
      </c>
      <c r="C7" t="s">
        <v>132</v>
      </c>
      <c r="D7" s="9">
        <v>525</v>
      </c>
      <c r="E7" s="16" t="s">
        <v>131</v>
      </c>
      <c r="F7" s="8">
        <f t="shared" si="0"/>
        <v>92</v>
      </c>
      <c r="H7" s="2">
        <v>92</v>
      </c>
    </row>
    <row r="8" spans="1:24" x14ac:dyDescent="0.25">
      <c r="A8" s="17" t="s">
        <v>133</v>
      </c>
      <c r="B8" t="s">
        <v>49</v>
      </c>
      <c r="C8" t="s">
        <v>134</v>
      </c>
      <c r="D8" s="9">
        <v>586</v>
      </c>
      <c r="E8" s="16" t="s">
        <v>135</v>
      </c>
      <c r="F8" s="8">
        <f t="shared" si="0"/>
        <v>23</v>
      </c>
      <c r="H8" s="2">
        <v>23</v>
      </c>
    </row>
    <row r="9" spans="1:24" x14ac:dyDescent="0.25">
      <c r="A9" s="17" t="s">
        <v>136</v>
      </c>
      <c r="B9" t="s">
        <v>109</v>
      </c>
      <c r="C9" t="s">
        <v>137</v>
      </c>
      <c r="D9" s="9">
        <v>587</v>
      </c>
      <c r="E9" s="16" t="s">
        <v>138</v>
      </c>
      <c r="F9" s="8">
        <f t="shared" si="0"/>
        <v>88.02</v>
      </c>
      <c r="S9" s="2">
        <v>88.02</v>
      </c>
    </row>
    <row r="10" spans="1:24" x14ac:dyDescent="0.25">
      <c r="A10" s="17" t="s">
        <v>141</v>
      </c>
      <c r="B10" t="s">
        <v>142</v>
      </c>
      <c r="C10" t="s">
        <v>143</v>
      </c>
      <c r="D10" s="9">
        <v>588</v>
      </c>
      <c r="E10" s="16" t="s">
        <v>144</v>
      </c>
      <c r="F10" s="8">
        <f t="shared" si="0"/>
        <v>445.25</v>
      </c>
      <c r="W10" s="2">
        <v>445.25</v>
      </c>
    </row>
    <row r="11" spans="1:24" x14ac:dyDescent="0.25">
      <c r="A11" s="17" t="s">
        <v>141</v>
      </c>
      <c r="B11" t="s">
        <v>147</v>
      </c>
      <c r="C11" t="s">
        <v>148</v>
      </c>
      <c r="D11" s="9">
        <v>589</v>
      </c>
      <c r="E11" s="16" t="s">
        <v>149</v>
      </c>
      <c r="F11" s="8">
        <f t="shared" si="0"/>
        <v>273.49</v>
      </c>
      <c r="W11" s="2">
        <v>273.49</v>
      </c>
    </row>
    <row r="12" spans="1:24" x14ac:dyDescent="0.25">
      <c r="A12" s="17" t="s">
        <v>141</v>
      </c>
      <c r="B12" t="s">
        <v>49</v>
      </c>
      <c r="C12" t="s">
        <v>150</v>
      </c>
      <c r="D12" s="9">
        <v>590</v>
      </c>
      <c r="E12" s="16" t="s">
        <v>151</v>
      </c>
      <c r="F12" s="8">
        <f t="shared" si="0"/>
        <v>23</v>
      </c>
      <c r="H12" s="2">
        <v>23</v>
      </c>
    </row>
    <row r="13" spans="1:24" x14ac:dyDescent="0.25">
      <c r="A13" s="17" t="s">
        <v>141</v>
      </c>
      <c r="B13" t="s">
        <v>48</v>
      </c>
      <c r="C13" t="s">
        <v>152</v>
      </c>
      <c r="D13" s="9">
        <v>591</v>
      </c>
      <c r="E13" s="16" t="s">
        <v>153</v>
      </c>
      <c r="F13" s="8">
        <f t="shared" si="0"/>
        <v>92</v>
      </c>
      <c r="H13" s="2">
        <v>92</v>
      </c>
    </row>
    <row r="14" spans="1:24" x14ac:dyDescent="0.25">
      <c r="A14" s="17" t="s">
        <v>156</v>
      </c>
      <c r="B14" t="s">
        <v>157</v>
      </c>
      <c r="C14" t="s">
        <v>158</v>
      </c>
      <c r="D14" s="9">
        <v>592</v>
      </c>
      <c r="E14" s="16" t="s">
        <v>159</v>
      </c>
      <c r="F14" s="8">
        <f t="shared" si="0"/>
        <v>402.69</v>
      </c>
      <c r="M14" s="2">
        <v>402.69</v>
      </c>
    </row>
    <row r="15" spans="1:24" x14ac:dyDescent="0.25">
      <c r="A15" s="17" t="s">
        <v>162</v>
      </c>
      <c r="B15" t="s">
        <v>161</v>
      </c>
      <c r="C15" t="s">
        <v>163</v>
      </c>
      <c r="D15" s="9">
        <v>593</v>
      </c>
      <c r="E15" s="16" t="s">
        <v>164</v>
      </c>
      <c r="F15" s="8">
        <f t="shared" si="0"/>
        <v>56</v>
      </c>
      <c r="T15" s="2">
        <v>56</v>
      </c>
    </row>
    <row r="16" spans="1:24" x14ac:dyDescent="0.25">
      <c r="A16" s="17" t="s">
        <v>160</v>
      </c>
      <c r="B16" t="s">
        <v>49</v>
      </c>
      <c r="C16" t="s">
        <v>165</v>
      </c>
      <c r="D16" s="9">
        <v>594</v>
      </c>
      <c r="E16" s="16" t="s">
        <v>166</v>
      </c>
      <c r="F16" s="8">
        <f t="shared" si="0"/>
        <v>23</v>
      </c>
      <c r="H16" s="2">
        <v>23</v>
      </c>
    </row>
    <row r="17" spans="1:23" x14ac:dyDescent="0.25">
      <c r="A17" s="17" t="s">
        <v>160</v>
      </c>
      <c r="B17" t="s">
        <v>111</v>
      </c>
      <c r="C17" t="s">
        <v>167</v>
      </c>
      <c r="D17" s="9">
        <v>595</v>
      </c>
      <c r="E17" s="16" t="s">
        <v>168</v>
      </c>
      <c r="F17" s="8">
        <f t="shared" si="0"/>
        <v>30</v>
      </c>
      <c r="J17" s="2">
        <v>30</v>
      </c>
    </row>
    <row r="18" spans="1:23" x14ac:dyDescent="0.25">
      <c r="A18" s="17" t="s">
        <v>169</v>
      </c>
      <c r="B18" t="s">
        <v>48</v>
      </c>
      <c r="C18" t="s">
        <v>170</v>
      </c>
      <c r="D18" s="9">
        <v>596</v>
      </c>
      <c r="E18" s="16" t="s">
        <v>171</v>
      </c>
      <c r="F18" s="8">
        <f t="shared" si="0"/>
        <v>107.35</v>
      </c>
      <c r="H18" s="2">
        <v>92</v>
      </c>
      <c r="I18" s="2">
        <v>5.85</v>
      </c>
      <c r="Q18" s="2">
        <v>9.5</v>
      </c>
    </row>
    <row r="19" spans="1:23" x14ac:dyDescent="0.25">
      <c r="A19" s="17" t="s">
        <v>172</v>
      </c>
      <c r="B19" t="s">
        <v>147</v>
      </c>
      <c r="C19" t="s">
        <v>175</v>
      </c>
      <c r="D19" s="9">
        <v>597</v>
      </c>
      <c r="E19" s="16" t="s">
        <v>173</v>
      </c>
      <c r="F19" s="8">
        <f t="shared" si="0"/>
        <v>774.71999999999991</v>
      </c>
      <c r="G19" s="2">
        <f>50+5.49</f>
        <v>55.49</v>
      </c>
      <c r="W19" s="2">
        <f>250+27.48+417.84+23.91</f>
        <v>719.2299999999999</v>
      </c>
    </row>
    <row r="20" spans="1:23" x14ac:dyDescent="0.25">
      <c r="A20" s="17" t="s">
        <v>180</v>
      </c>
      <c r="B20" t="s">
        <v>48</v>
      </c>
      <c r="C20" t="s">
        <v>181</v>
      </c>
      <c r="D20" s="9">
        <v>598</v>
      </c>
      <c r="E20" s="16" t="s">
        <v>174</v>
      </c>
      <c r="F20" s="8">
        <f t="shared" si="0"/>
        <v>118.04</v>
      </c>
      <c r="H20" s="2">
        <v>92</v>
      </c>
      <c r="I20" s="2">
        <v>13.14</v>
      </c>
      <c r="O20" s="2">
        <v>3.4</v>
      </c>
      <c r="Q20" s="2">
        <v>9.5</v>
      </c>
    </row>
    <row r="21" spans="1:23" x14ac:dyDescent="0.25">
      <c r="A21" s="17" t="s">
        <v>180</v>
      </c>
      <c r="B21" t="s">
        <v>49</v>
      </c>
      <c r="C21" t="s">
        <v>182</v>
      </c>
      <c r="D21" s="9">
        <v>599</v>
      </c>
      <c r="E21" s="16" t="s">
        <v>183</v>
      </c>
      <c r="F21" s="8">
        <f t="shared" si="0"/>
        <v>23</v>
      </c>
      <c r="H21" s="2">
        <v>23</v>
      </c>
    </row>
    <row r="22" spans="1:23" x14ac:dyDescent="0.25">
      <c r="A22" s="17" t="s">
        <v>186</v>
      </c>
      <c r="B22" t="s">
        <v>49</v>
      </c>
      <c r="C22" t="s">
        <v>187</v>
      </c>
      <c r="D22" s="9" t="s">
        <v>195</v>
      </c>
      <c r="E22" s="16" t="s">
        <v>188</v>
      </c>
      <c r="F22" s="8">
        <f t="shared" si="0"/>
        <v>46</v>
      </c>
      <c r="H22" s="2">
        <v>46</v>
      </c>
    </row>
    <row r="23" spans="1:23" x14ac:dyDescent="0.25">
      <c r="A23" s="17" t="s">
        <v>189</v>
      </c>
      <c r="B23" t="s">
        <v>48</v>
      </c>
      <c r="C23" t="s">
        <v>190</v>
      </c>
      <c r="D23" s="9" t="s">
        <v>196</v>
      </c>
      <c r="E23" s="16" t="s">
        <v>191</v>
      </c>
      <c r="F23" s="8">
        <f t="shared" si="0"/>
        <v>193.5</v>
      </c>
      <c r="H23" s="2">
        <v>184</v>
      </c>
      <c r="Q23" s="2">
        <v>9.5</v>
      </c>
    </row>
    <row r="24" spans="1:23" x14ac:dyDescent="0.25">
      <c r="A24" s="17" t="s">
        <v>192</v>
      </c>
      <c r="B24" t="s">
        <v>111</v>
      </c>
      <c r="C24" t="s">
        <v>193</v>
      </c>
      <c r="D24" s="9" t="s">
        <v>197</v>
      </c>
      <c r="E24" s="16" t="s">
        <v>194</v>
      </c>
      <c r="F24" s="8">
        <f t="shared" si="0"/>
        <v>30</v>
      </c>
      <c r="J24" s="2">
        <v>30</v>
      </c>
    </row>
    <row r="25" spans="1:23" x14ac:dyDescent="0.25">
      <c r="A25" s="17" t="s">
        <v>198</v>
      </c>
      <c r="B25" t="s">
        <v>147</v>
      </c>
      <c r="C25" t="s">
        <v>199</v>
      </c>
      <c r="D25" s="9" t="s">
        <v>200</v>
      </c>
      <c r="E25" s="16" t="s">
        <v>201</v>
      </c>
      <c r="F25" s="8">
        <f t="shared" si="0"/>
        <v>459.6</v>
      </c>
      <c r="W25" s="2">
        <v>459.6</v>
      </c>
    </row>
    <row r="26" spans="1:23" x14ac:dyDescent="0.25">
      <c r="A26" s="17" t="s">
        <v>202</v>
      </c>
      <c r="B26" t="s">
        <v>48</v>
      </c>
      <c r="C26" t="s">
        <v>203</v>
      </c>
      <c r="D26" s="9" t="s">
        <v>204</v>
      </c>
      <c r="E26" s="16" t="s">
        <v>205</v>
      </c>
      <c r="F26" s="8">
        <f t="shared" si="0"/>
        <v>101.5</v>
      </c>
      <c r="H26" s="2">
        <v>92</v>
      </c>
      <c r="Q26" s="2">
        <v>9.5</v>
      </c>
    </row>
    <row r="27" spans="1:23" x14ac:dyDescent="0.25">
      <c r="A27" s="17" t="s">
        <v>202</v>
      </c>
      <c r="B27" t="s">
        <v>49</v>
      </c>
      <c r="C27" t="s">
        <v>206</v>
      </c>
      <c r="D27" s="9" t="s">
        <v>207</v>
      </c>
      <c r="E27" s="16" t="s">
        <v>208</v>
      </c>
      <c r="F27" s="8">
        <f t="shared" si="0"/>
        <v>23</v>
      </c>
      <c r="H27" s="2">
        <v>23</v>
      </c>
    </row>
    <row r="28" spans="1:23" x14ac:dyDescent="0.25">
      <c r="A28" s="17" t="s">
        <v>198</v>
      </c>
      <c r="B28" t="s">
        <v>216</v>
      </c>
      <c r="C28" t="s">
        <v>217</v>
      </c>
      <c r="D28" s="9" t="s">
        <v>218</v>
      </c>
      <c r="E28" s="16" t="s">
        <v>219</v>
      </c>
      <c r="F28" s="8">
        <f t="shared" si="0"/>
        <v>225.72</v>
      </c>
      <c r="G28" s="2">
        <v>37.619999999999997</v>
      </c>
      <c r="W28" s="2">
        <v>188.1</v>
      </c>
    </row>
    <row r="29" spans="1:23" x14ac:dyDescent="0.25">
      <c r="A29" s="17" t="s">
        <v>220</v>
      </c>
      <c r="B29" t="s">
        <v>221</v>
      </c>
      <c r="C29" t="s">
        <v>222</v>
      </c>
      <c r="D29" s="9" t="s">
        <v>223</v>
      </c>
      <c r="E29" s="16" t="s">
        <v>224</v>
      </c>
      <c r="F29" s="8">
        <f t="shared" si="0"/>
        <v>64.89</v>
      </c>
      <c r="W29" s="2">
        <v>64.89</v>
      </c>
    </row>
    <row r="30" spans="1:23" x14ac:dyDescent="0.25">
      <c r="A30" s="17" t="s">
        <v>220</v>
      </c>
      <c r="B30" t="s">
        <v>147</v>
      </c>
      <c r="C30" t="s">
        <v>225</v>
      </c>
      <c r="D30" s="9" t="s">
        <v>223</v>
      </c>
      <c r="E30" s="16" t="s">
        <v>227</v>
      </c>
      <c r="F30" s="8">
        <f t="shared" si="0"/>
        <v>93.99</v>
      </c>
      <c r="W30" s="2">
        <v>93.99</v>
      </c>
    </row>
    <row r="31" spans="1:23" x14ac:dyDescent="0.25">
      <c r="A31" s="17" t="s">
        <v>228</v>
      </c>
      <c r="B31" t="s">
        <v>109</v>
      </c>
      <c r="C31" t="s">
        <v>229</v>
      </c>
      <c r="D31" s="9" t="s">
        <v>226</v>
      </c>
      <c r="E31" s="16" t="s">
        <v>231</v>
      </c>
      <c r="F31" s="8">
        <f t="shared" si="0"/>
        <v>43.02</v>
      </c>
      <c r="P31" s="2">
        <v>43.02</v>
      </c>
    </row>
    <row r="32" spans="1:23" x14ac:dyDescent="0.25">
      <c r="A32" s="17" t="s">
        <v>232</v>
      </c>
      <c r="B32" t="s">
        <v>233</v>
      </c>
      <c r="C32" t="s">
        <v>234</v>
      </c>
      <c r="D32" s="9" t="s">
        <v>230</v>
      </c>
      <c r="E32" s="16" t="s">
        <v>235</v>
      </c>
      <c r="F32" s="8">
        <f t="shared" si="0"/>
        <v>21.98</v>
      </c>
      <c r="G32" s="2">
        <v>3.66</v>
      </c>
      <c r="W32" s="2">
        <v>18.32</v>
      </c>
    </row>
    <row r="33" spans="1:24" x14ac:dyDescent="0.25">
      <c r="A33" s="56" t="s">
        <v>236</v>
      </c>
      <c r="B33" s="56" t="s">
        <v>237</v>
      </c>
      <c r="C33" s="57" t="s">
        <v>238</v>
      </c>
      <c r="D33" s="56" t="s">
        <v>239</v>
      </c>
      <c r="E33" s="64" t="s">
        <v>240</v>
      </c>
      <c r="F33" s="8">
        <f t="shared" si="0"/>
        <v>54.53</v>
      </c>
      <c r="G33" s="2">
        <v>9.09</v>
      </c>
      <c r="U33" s="2">
        <v>45.44</v>
      </c>
    </row>
    <row r="34" spans="1:24" x14ac:dyDescent="0.25">
      <c r="A34" s="56" t="s">
        <v>241</v>
      </c>
      <c r="B34" s="56" t="s">
        <v>48</v>
      </c>
      <c r="C34" s="57" t="s">
        <v>243</v>
      </c>
      <c r="D34" s="56" t="s">
        <v>242</v>
      </c>
      <c r="E34" s="64" t="s">
        <v>244</v>
      </c>
      <c r="F34" s="8">
        <f t="shared" si="0"/>
        <v>167.18</v>
      </c>
      <c r="H34" s="2">
        <v>156</v>
      </c>
      <c r="Q34" s="2">
        <v>11.18</v>
      </c>
    </row>
    <row r="35" spans="1:24" x14ac:dyDescent="0.25">
      <c r="A35" s="56" t="s">
        <v>241</v>
      </c>
      <c r="B35" s="56" t="s">
        <v>49</v>
      </c>
      <c r="C35" s="57" t="s">
        <v>245</v>
      </c>
      <c r="D35" s="56" t="s">
        <v>246</v>
      </c>
      <c r="E35" s="64" t="s">
        <v>247</v>
      </c>
      <c r="F35" s="8">
        <f t="shared" si="0"/>
        <v>39</v>
      </c>
      <c r="H35" s="2">
        <v>39</v>
      </c>
    </row>
    <row r="36" spans="1:24" x14ac:dyDescent="0.25">
      <c r="A36" s="56" t="s">
        <v>248</v>
      </c>
      <c r="B36" s="56" t="s">
        <v>249</v>
      </c>
      <c r="C36" s="57" t="s">
        <v>250</v>
      </c>
      <c r="D36" s="56" t="s">
        <v>251</v>
      </c>
      <c r="E36" s="64" t="s">
        <v>252</v>
      </c>
      <c r="F36" s="8">
        <f t="shared" si="0"/>
        <v>70</v>
      </c>
      <c r="L36" s="2">
        <v>70</v>
      </c>
    </row>
    <row r="37" spans="1:24" x14ac:dyDescent="0.25">
      <c r="A37" s="56" t="s">
        <v>254</v>
      </c>
      <c r="B37" s="56" t="s">
        <v>109</v>
      </c>
      <c r="C37" s="57" t="s">
        <v>255</v>
      </c>
      <c r="D37" s="56" t="s">
        <v>256</v>
      </c>
      <c r="E37" s="64" t="s">
        <v>257</v>
      </c>
      <c r="F37" s="8">
        <f t="shared" si="0"/>
        <v>11.25</v>
      </c>
      <c r="K37" s="2">
        <v>11.25</v>
      </c>
    </row>
    <row r="38" spans="1:24" x14ac:dyDescent="0.25">
      <c r="A38" s="56" t="s">
        <v>258</v>
      </c>
      <c r="B38" s="56" t="s">
        <v>48</v>
      </c>
      <c r="C38" s="57" t="s">
        <v>259</v>
      </c>
      <c r="D38" s="56" t="s">
        <v>260</v>
      </c>
      <c r="E38" s="64" t="s">
        <v>261</v>
      </c>
      <c r="F38" s="8">
        <f t="shared" si="0"/>
        <v>251.75</v>
      </c>
      <c r="G38" s="2">
        <v>6.77</v>
      </c>
      <c r="H38" s="2">
        <v>200</v>
      </c>
      <c r="N38" s="2">
        <v>33.799999999999997</v>
      </c>
      <c r="Q38" s="2">
        <v>11.18</v>
      </c>
    </row>
    <row r="39" spans="1:24" x14ac:dyDescent="0.25">
      <c r="A39" s="56" t="s">
        <v>258</v>
      </c>
      <c r="B39" s="56" t="s">
        <v>49</v>
      </c>
      <c r="C39" s="57" t="s">
        <v>262</v>
      </c>
      <c r="D39" s="56" t="s">
        <v>263</v>
      </c>
      <c r="E39" s="64" t="s">
        <v>264</v>
      </c>
      <c r="F39" s="8">
        <f t="shared" si="0"/>
        <v>50</v>
      </c>
      <c r="H39" s="2">
        <v>50</v>
      </c>
    </row>
    <row r="40" spans="1:24" x14ac:dyDescent="0.25">
      <c r="A40" s="56" t="s">
        <v>266</v>
      </c>
      <c r="B40" s="56" t="s">
        <v>267</v>
      </c>
      <c r="C40" s="57" t="s">
        <v>137</v>
      </c>
      <c r="D40" s="56" t="s">
        <v>268</v>
      </c>
      <c r="E40" s="64" t="s">
        <v>269</v>
      </c>
      <c r="F40" s="8">
        <f t="shared" si="0"/>
        <v>151.19999999999999</v>
      </c>
      <c r="G40" s="2">
        <v>25.2</v>
      </c>
      <c r="V40" s="2">
        <v>126</v>
      </c>
    </row>
    <row r="41" spans="1:24" x14ac:dyDescent="0.25">
      <c r="A41" s="56" t="s">
        <v>270</v>
      </c>
      <c r="B41" s="56" t="s">
        <v>147</v>
      </c>
      <c r="C41" s="57" t="s">
        <v>271</v>
      </c>
      <c r="D41" s="56" t="s">
        <v>272</v>
      </c>
      <c r="E41" s="64" t="s">
        <v>273</v>
      </c>
      <c r="F41" s="8">
        <f t="shared" si="0"/>
        <v>79.95</v>
      </c>
      <c r="G41" s="2">
        <f>5+8.33</f>
        <v>13.33</v>
      </c>
      <c r="X41" s="2">
        <f>24.99+41.63</f>
        <v>66.62</v>
      </c>
    </row>
    <row r="42" spans="1:24" x14ac:dyDescent="0.25">
      <c r="A42" s="56" t="s">
        <v>274</v>
      </c>
      <c r="B42" s="56" t="s">
        <v>48</v>
      </c>
      <c r="C42" s="57" t="s">
        <v>275</v>
      </c>
      <c r="D42" s="56" t="s">
        <v>276</v>
      </c>
      <c r="E42" s="64" t="s">
        <v>277</v>
      </c>
      <c r="F42" s="8">
        <f t="shared" si="0"/>
        <v>111.18</v>
      </c>
      <c r="H42" s="2">
        <v>100</v>
      </c>
      <c r="Q42" s="2">
        <v>11.18</v>
      </c>
    </row>
    <row r="43" spans="1:24" x14ac:dyDescent="0.25">
      <c r="A43" s="56" t="s">
        <v>278</v>
      </c>
      <c r="B43" s="56" t="s">
        <v>279</v>
      </c>
      <c r="C43" s="57" t="s">
        <v>282</v>
      </c>
      <c r="D43" s="56" t="s">
        <v>280</v>
      </c>
      <c r="E43" s="18" t="s">
        <v>281</v>
      </c>
      <c r="F43" s="8">
        <f t="shared" si="0"/>
        <v>19.990000000000002</v>
      </c>
      <c r="G43" s="2">
        <v>3.33</v>
      </c>
      <c r="X43" s="2">
        <v>16.66</v>
      </c>
    </row>
    <row r="44" spans="1:24" x14ac:dyDescent="0.25">
      <c r="A44" s="56" t="s">
        <v>278</v>
      </c>
      <c r="B44" s="56" t="s">
        <v>49</v>
      </c>
      <c r="C44" s="57" t="s">
        <v>284</v>
      </c>
      <c r="D44" s="56" t="s">
        <v>283</v>
      </c>
      <c r="E44" s="18" t="s">
        <v>285</v>
      </c>
      <c r="F44" s="8">
        <f t="shared" si="0"/>
        <v>25</v>
      </c>
      <c r="H44" s="2">
        <v>25</v>
      </c>
    </row>
    <row r="45" spans="1:24" x14ac:dyDescent="0.25">
      <c r="A45" s="56" t="s">
        <v>286</v>
      </c>
      <c r="B45" s="56" t="s">
        <v>287</v>
      </c>
      <c r="C45" s="57" t="s">
        <v>288</v>
      </c>
      <c r="D45" s="56" t="s">
        <v>289</v>
      </c>
      <c r="E45" s="18" t="s">
        <v>290</v>
      </c>
      <c r="F45" s="8">
        <f t="shared" si="0"/>
        <v>570</v>
      </c>
      <c r="X45" s="2">
        <v>570</v>
      </c>
    </row>
    <row r="46" spans="1:24" x14ac:dyDescent="0.25">
      <c r="A46" s="56" t="s">
        <v>294</v>
      </c>
      <c r="B46" s="56" t="s">
        <v>295</v>
      </c>
      <c r="C46" s="57" t="s">
        <v>296</v>
      </c>
      <c r="D46" s="56" t="s">
        <v>297</v>
      </c>
      <c r="E46" s="18" t="s">
        <v>298</v>
      </c>
      <c r="F46" s="8">
        <f t="shared" si="0"/>
        <v>30</v>
      </c>
      <c r="G46" s="2">
        <v>5</v>
      </c>
      <c r="X46" s="2">
        <v>25</v>
      </c>
    </row>
    <row r="47" spans="1:24" x14ac:dyDescent="0.25">
      <c r="A47" s="56" t="s">
        <v>313</v>
      </c>
      <c r="B47" s="56" t="s">
        <v>48</v>
      </c>
      <c r="C47" s="57" t="s">
        <v>314</v>
      </c>
      <c r="D47" s="56" t="s">
        <v>302</v>
      </c>
      <c r="E47" s="18" t="s">
        <v>303</v>
      </c>
      <c r="F47" s="8">
        <f t="shared" si="0"/>
        <v>111.18</v>
      </c>
      <c r="H47" s="2">
        <v>111.18</v>
      </c>
    </row>
    <row r="48" spans="1:24" x14ac:dyDescent="0.25">
      <c r="A48" s="56" t="s">
        <v>313</v>
      </c>
      <c r="B48" s="56" t="s">
        <v>49</v>
      </c>
      <c r="C48" s="57" t="s">
        <v>315</v>
      </c>
      <c r="D48" s="56" t="s">
        <v>308</v>
      </c>
      <c r="E48" s="18" t="s">
        <v>309</v>
      </c>
      <c r="F48" s="8">
        <f t="shared" si="0"/>
        <v>25</v>
      </c>
      <c r="H48" s="2">
        <v>25</v>
      </c>
    </row>
    <row r="49" spans="1:24" x14ac:dyDescent="0.25">
      <c r="A49" s="56"/>
      <c r="B49" s="56" t="s">
        <v>142</v>
      </c>
      <c r="C49" s="57" t="s">
        <v>310</v>
      </c>
      <c r="D49" s="56" t="s">
        <v>311</v>
      </c>
      <c r="E49" s="18" t="s">
        <v>312</v>
      </c>
      <c r="F49" s="8">
        <f t="shared" si="0"/>
        <v>36.85</v>
      </c>
      <c r="U49" s="2">
        <v>36.85</v>
      </c>
    </row>
    <row r="50" spans="1:24" x14ac:dyDescent="0.25">
      <c r="A50" s="56"/>
      <c r="B50" s="56" t="s">
        <v>307</v>
      </c>
      <c r="C50" s="57" t="s">
        <v>306</v>
      </c>
      <c r="D50" s="56" t="s">
        <v>316</v>
      </c>
      <c r="E50" s="18" t="s">
        <v>317</v>
      </c>
      <c r="F50" s="8">
        <f t="shared" si="0"/>
        <v>930</v>
      </c>
      <c r="U50" s="2">
        <v>930</v>
      </c>
    </row>
    <row r="51" spans="1:24" x14ac:dyDescent="0.25">
      <c r="A51" s="56" t="s">
        <v>301</v>
      </c>
      <c r="B51" s="56" t="s">
        <v>295</v>
      </c>
      <c r="C51" s="57" t="s">
        <v>296</v>
      </c>
      <c r="D51" s="56" t="s">
        <v>318</v>
      </c>
      <c r="E51" s="18" t="s">
        <v>319</v>
      </c>
      <c r="F51" s="8">
        <f t="shared" si="0"/>
        <v>30</v>
      </c>
      <c r="G51" s="2">
        <v>5</v>
      </c>
      <c r="X51" s="2">
        <v>25</v>
      </c>
    </row>
    <row r="52" spans="1:24" x14ac:dyDescent="0.25">
      <c r="A52" s="56"/>
      <c r="B52" s="56"/>
      <c r="C52" s="57"/>
      <c r="D52" s="56"/>
      <c r="E52" s="18"/>
    </row>
    <row r="53" spans="1:24" x14ac:dyDescent="0.25">
      <c r="D53" s="2"/>
      <c r="F53" s="2">
        <f t="shared" ref="F53:X53" si="1">SUM(F5:F51)</f>
        <v>7468.38</v>
      </c>
      <c r="G53" s="2">
        <f t="shared" si="1"/>
        <v>302.75</v>
      </c>
      <c r="H53" s="2">
        <f t="shared" si="1"/>
        <v>1511.18</v>
      </c>
      <c r="I53" s="2">
        <f t="shared" si="1"/>
        <v>18.990000000000002</v>
      </c>
      <c r="J53" s="2">
        <f t="shared" si="1"/>
        <v>60</v>
      </c>
      <c r="K53" s="2">
        <f t="shared" si="1"/>
        <v>11.25</v>
      </c>
      <c r="L53" s="2">
        <f t="shared" si="1"/>
        <v>70</v>
      </c>
      <c r="M53" s="2">
        <f t="shared" si="1"/>
        <v>402.69</v>
      </c>
      <c r="N53" s="2">
        <f t="shared" si="1"/>
        <v>33.799999999999997</v>
      </c>
      <c r="O53" s="2">
        <f t="shared" si="1"/>
        <v>3.4</v>
      </c>
      <c r="P53" s="2">
        <f t="shared" si="1"/>
        <v>43.02</v>
      </c>
      <c r="Q53" s="2">
        <f t="shared" si="1"/>
        <v>71.539999999999992</v>
      </c>
      <c r="R53" s="2">
        <f t="shared" si="1"/>
        <v>0</v>
      </c>
      <c r="S53" s="2">
        <f t="shared" si="1"/>
        <v>88.02</v>
      </c>
      <c r="T53" s="2">
        <f t="shared" si="1"/>
        <v>56</v>
      </c>
      <c r="U53" s="2">
        <f t="shared" si="1"/>
        <v>1012.29</v>
      </c>
      <c r="V53" s="2">
        <f t="shared" si="1"/>
        <v>126</v>
      </c>
      <c r="W53" s="2">
        <f t="shared" si="1"/>
        <v>2954.1699999999996</v>
      </c>
      <c r="X53" s="2">
        <f t="shared" si="1"/>
        <v>703.28</v>
      </c>
    </row>
    <row r="54" spans="1:24" x14ac:dyDescent="0.25">
      <c r="E54" s="19" t="s">
        <v>25</v>
      </c>
      <c r="F54" s="11">
        <f>SUM(G53:X53)</f>
        <v>7468.38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x14ac:dyDescent="0.25">
      <c r="G55" s="2">
        <f>F53-G53</f>
        <v>7165.63</v>
      </c>
      <c r="H55"/>
      <c r="I55"/>
      <c r="J55"/>
      <c r="K55"/>
      <c r="L55"/>
      <c r="M55"/>
      <c r="N55"/>
      <c r="O55"/>
      <c r="P55" s="2">
        <f>SUM(N53:Q53)</f>
        <v>151.76</v>
      </c>
      <c r="Q55"/>
      <c r="R55"/>
      <c r="S55"/>
      <c r="T55"/>
      <c r="U55"/>
      <c r="V55"/>
      <c r="W55"/>
      <c r="X55"/>
    </row>
    <row r="56" spans="1:24" x14ac:dyDescent="0.25">
      <c r="A56" s="20"/>
      <c r="B56" t="s">
        <v>26</v>
      </c>
      <c r="F56" s="2">
        <f>F53-F54</f>
        <v>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x14ac:dyDescent="0.25">
      <c r="A57" s="21"/>
      <c r="B57" t="s">
        <v>27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</sheetData>
  <phoneticPr fontId="3" type="noConversion"/>
  <pageMargins left="0.25" right="0.25" top="0.75" bottom="0.75" header="0.3" footer="0.3"/>
  <pageSetup paperSize="9" scale="4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DDF04-100C-4A76-B01C-EB4922982F99}">
  <sheetPr>
    <pageSetUpPr fitToPage="1"/>
  </sheetPr>
  <dimension ref="A1:I45"/>
  <sheetViews>
    <sheetView workbookViewId="0">
      <selection activeCell="B16" sqref="B16"/>
    </sheetView>
  </sheetViews>
  <sheetFormatPr defaultRowHeight="15" x14ac:dyDescent="0.25"/>
  <cols>
    <col min="1" max="1" width="28" style="24" customWidth="1"/>
    <col min="2" max="2" width="11.7109375" style="24" bestFit="1" customWidth="1"/>
    <col min="3" max="3" width="10.5703125" style="24" bestFit="1" customWidth="1"/>
    <col min="4" max="4" width="9.140625" style="24"/>
    <col min="5" max="5" width="15.5703125" style="24" customWidth="1"/>
    <col min="6" max="6" width="9.7109375" style="24" bestFit="1" customWidth="1"/>
    <col min="7" max="7" width="10.5703125" style="24" bestFit="1" customWidth="1"/>
    <col min="8" max="214" width="9.140625" style="24"/>
    <col min="215" max="215" width="22.5703125" style="24" customWidth="1"/>
    <col min="216" max="218" width="0" style="24" hidden="1" customWidth="1"/>
    <col min="219" max="219" width="14.140625" style="24" bestFit="1" customWidth="1"/>
    <col min="220" max="221" width="9.140625" style="24"/>
    <col min="222" max="222" width="12.28515625" style="24" bestFit="1" customWidth="1"/>
    <col min="223" max="225" width="9.140625" style="24"/>
    <col min="226" max="226" width="8.85546875" style="24" customWidth="1"/>
    <col min="227" max="470" width="9.140625" style="24"/>
    <col min="471" max="471" width="22.5703125" style="24" customWidth="1"/>
    <col min="472" max="474" width="0" style="24" hidden="1" customWidth="1"/>
    <col min="475" max="475" width="14.140625" style="24" bestFit="1" customWidth="1"/>
    <col min="476" max="477" width="9.140625" style="24"/>
    <col min="478" max="478" width="12.28515625" style="24" bestFit="1" customWidth="1"/>
    <col min="479" max="481" width="9.140625" style="24"/>
    <col min="482" max="482" width="8.85546875" style="24" customWidth="1"/>
    <col min="483" max="726" width="9.140625" style="24"/>
    <col min="727" max="727" width="22.5703125" style="24" customWidth="1"/>
    <col min="728" max="730" width="0" style="24" hidden="1" customWidth="1"/>
    <col min="731" max="731" width="14.140625" style="24" bestFit="1" customWidth="1"/>
    <col min="732" max="733" width="9.140625" style="24"/>
    <col min="734" max="734" width="12.28515625" style="24" bestFit="1" customWidth="1"/>
    <col min="735" max="737" width="9.140625" style="24"/>
    <col min="738" max="738" width="8.85546875" style="24" customWidth="1"/>
    <col min="739" max="982" width="9.140625" style="24"/>
    <col min="983" max="983" width="22.5703125" style="24" customWidth="1"/>
    <col min="984" max="986" width="0" style="24" hidden="1" customWidth="1"/>
    <col min="987" max="987" width="14.140625" style="24" bestFit="1" customWidth="1"/>
    <col min="988" max="989" width="9.140625" style="24"/>
    <col min="990" max="990" width="12.28515625" style="24" bestFit="1" customWidth="1"/>
    <col min="991" max="993" width="9.140625" style="24"/>
    <col min="994" max="994" width="8.85546875" style="24" customWidth="1"/>
    <col min="995" max="1238" width="9.140625" style="24"/>
    <col min="1239" max="1239" width="22.5703125" style="24" customWidth="1"/>
    <col min="1240" max="1242" width="0" style="24" hidden="1" customWidth="1"/>
    <col min="1243" max="1243" width="14.140625" style="24" bestFit="1" customWidth="1"/>
    <col min="1244" max="1245" width="9.140625" style="24"/>
    <col min="1246" max="1246" width="12.28515625" style="24" bestFit="1" customWidth="1"/>
    <col min="1247" max="1249" width="9.140625" style="24"/>
    <col min="1250" max="1250" width="8.85546875" style="24" customWidth="1"/>
    <col min="1251" max="1494" width="9.140625" style="24"/>
    <col min="1495" max="1495" width="22.5703125" style="24" customWidth="1"/>
    <col min="1496" max="1498" width="0" style="24" hidden="1" customWidth="1"/>
    <col min="1499" max="1499" width="14.140625" style="24" bestFit="1" customWidth="1"/>
    <col min="1500" max="1501" width="9.140625" style="24"/>
    <col min="1502" max="1502" width="12.28515625" style="24" bestFit="1" customWidth="1"/>
    <col min="1503" max="1505" width="9.140625" style="24"/>
    <col min="1506" max="1506" width="8.85546875" style="24" customWidth="1"/>
    <col min="1507" max="1750" width="9.140625" style="24"/>
    <col min="1751" max="1751" width="22.5703125" style="24" customWidth="1"/>
    <col min="1752" max="1754" width="0" style="24" hidden="1" customWidth="1"/>
    <col min="1755" max="1755" width="14.140625" style="24" bestFit="1" customWidth="1"/>
    <col min="1756" max="1757" width="9.140625" style="24"/>
    <col min="1758" max="1758" width="12.28515625" style="24" bestFit="1" customWidth="1"/>
    <col min="1759" max="1761" width="9.140625" style="24"/>
    <col min="1762" max="1762" width="8.85546875" style="24" customWidth="1"/>
    <col min="1763" max="2006" width="9.140625" style="24"/>
    <col min="2007" max="2007" width="22.5703125" style="24" customWidth="1"/>
    <col min="2008" max="2010" width="0" style="24" hidden="1" customWidth="1"/>
    <col min="2011" max="2011" width="14.140625" style="24" bestFit="1" customWidth="1"/>
    <col min="2012" max="2013" width="9.140625" style="24"/>
    <col min="2014" max="2014" width="12.28515625" style="24" bestFit="1" customWidth="1"/>
    <col min="2015" max="2017" width="9.140625" style="24"/>
    <col min="2018" max="2018" width="8.85546875" style="24" customWidth="1"/>
    <col min="2019" max="2262" width="9.140625" style="24"/>
    <col min="2263" max="2263" width="22.5703125" style="24" customWidth="1"/>
    <col min="2264" max="2266" width="0" style="24" hidden="1" customWidth="1"/>
    <col min="2267" max="2267" width="14.140625" style="24" bestFit="1" customWidth="1"/>
    <col min="2268" max="2269" width="9.140625" style="24"/>
    <col min="2270" max="2270" width="12.28515625" style="24" bestFit="1" customWidth="1"/>
    <col min="2271" max="2273" width="9.140625" style="24"/>
    <col min="2274" max="2274" width="8.85546875" style="24" customWidth="1"/>
    <col min="2275" max="2518" width="9.140625" style="24"/>
    <col min="2519" max="2519" width="22.5703125" style="24" customWidth="1"/>
    <col min="2520" max="2522" width="0" style="24" hidden="1" customWidth="1"/>
    <col min="2523" max="2523" width="14.140625" style="24" bestFit="1" customWidth="1"/>
    <col min="2524" max="2525" width="9.140625" style="24"/>
    <col min="2526" max="2526" width="12.28515625" style="24" bestFit="1" customWidth="1"/>
    <col min="2527" max="2529" width="9.140625" style="24"/>
    <col min="2530" max="2530" width="8.85546875" style="24" customWidth="1"/>
    <col min="2531" max="2774" width="9.140625" style="24"/>
    <col min="2775" max="2775" width="22.5703125" style="24" customWidth="1"/>
    <col min="2776" max="2778" width="0" style="24" hidden="1" customWidth="1"/>
    <col min="2779" max="2779" width="14.140625" style="24" bestFit="1" customWidth="1"/>
    <col min="2780" max="2781" width="9.140625" style="24"/>
    <col min="2782" max="2782" width="12.28515625" style="24" bestFit="1" customWidth="1"/>
    <col min="2783" max="2785" width="9.140625" style="24"/>
    <col min="2786" max="2786" width="8.85546875" style="24" customWidth="1"/>
    <col min="2787" max="3030" width="9.140625" style="24"/>
    <col min="3031" max="3031" width="22.5703125" style="24" customWidth="1"/>
    <col min="3032" max="3034" width="0" style="24" hidden="1" customWidth="1"/>
    <col min="3035" max="3035" width="14.140625" style="24" bestFit="1" customWidth="1"/>
    <col min="3036" max="3037" width="9.140625" style="24"/>
    <col min="3038" max="3038" width="12.28515625" style="24" bestFit="1" customWidth="1"/>
    <col min="3039" max="3041" width="9.140625" style="24"/>
    <col min="3042" max="3042" width="8.85546875" style="24" customWidth="1"/>
    <col min="3043" max="3286" width="9.140625" style="24"/>
    <col min="3287" max="3287" width="22.5703125" style="24" customWidth="1"/>
    <col min="3288" max="3290" width="0" style="24" hidden="1" customWidth="1"/>
    <col min="3291" max="3291" width="14.140625" style="24" bestFit="1" customWidth="1"/>
    <col min="3292" max="3293" width="9.140625" style="24"/>
    <col min="3294" max="3294" width="12.28515625" style="24" bestFit="1" customWidth="1"/>
    <col min="3295" max="3297" width="9.140625" style="24"/>
    <col min="3298" max="3298" width="8.85546875" style="24" customWidth="1"/>
    <col min="3299" max="3542" width="9.140625" style="24"/>
    <col min="3543" max="3543" width="22.5703125" style="24" customWidth="1"/>
    <col min="3544" max="3546" width="0" style="24" hidden="1" customWidth="1"/>
    <col min="3547" max="3547" width="14.140625" style="24" bestFit="1" customWidth="1"/>
    <col min="3548" max="3549" width="9.140625" style="24"/>
    <col min="3550" max="3550" width="12.28515625" style="24" bestFit="1" customWidth="1"/>
    <col min="3551" max="3553" width="9.140625" style="24"/>
    <col min="3554" max="3554" width="8.85546875" style="24" customWidth="1"/>
    <col min="3555" max="3798" width="9.140625" style="24"/>
    <col min="3799" max="3799" width="22.5703125" style="24" customWidth="1"/>
    <col min="3800" max="3802" width="0" style="24" hidden="1" customWidth="1"/>
    <col min="3803" max="3803" width="14.140625" style="24" bestFit="1" customWidth="1"/>
    <col min="3804" max="3805" width="9.140625" style="24"/>
    <col min="3806" max="3806" width="12.28515625" style="24" bestFit="1" customWidth="1"/>
    <col min="3807" max="3809" width="9.140625" style="24"/>
    <col min="3810" max="3810" width="8.85546875" style="24" customWidth="1"/>
    <col min="3811" max="4054" width="9.140625" style="24"/>
    <col min="4055" max="4055" width="22.5703125" style="24" customWidth="1"/>
    <col min="4056" max="4058" width="0" style="24" hidden="1" customWidth="1"/>
    <col min="4059" max="4059" width="14.140625" style="24" bestFit="1" customWidth="1"/>
    <col min="4060" max="4061" width="9.140625" style="24"/>
    <col min="4062" max="4062" width="12.28515625" style="24" bestFit="1" customWidth="1"/>
    <col min="4063" max="4065" width="9.140625" style="24"/>
    <col min="4066" max="4066" width="8.85546875" style="24" customWidth="1"/>
    <col min="4067" max="4310" width="9.140625" style="24"/>
    <col min="4311" max="4311" width="22.5703125" style="24" customWidth="1"/>
    <col min="4312" max="4314" width="0" style="24" hidden="1" customWidth="1"/>
    <col min="4315" max="4315" width="14.140625" style="24" bestFit="1" customWidth="1"/>
    <col min="4316" max="4317" width="9.140625" style="24"/>
    <col min="4318" max="4318" width="12.28515625" style="24" bestFit="1" customWidth="1"/>
    <col min="4319" max="4321" width="9.140625" style="24"/>
    <col min="4322" max="4322" width="8.85546875" style="24" customWidth="1"/>
    <col min="4323" max="4566" width="9.140625" style="24"/>
    <col min="4567" max="4567" width="22.5703125" style="24" customWidth="1"/>
    <col min="4568" max="4570" width="0" style="24" hidden="1" customWidth="1"/>
    <col min="4571" max="4571" width="14.140625" style="24" bestFit="1" customWidth="1"/>
    <col min="4572" max="4573" width="9.140625" style="24"/>
    <col min="4574" max="4574" width="12.28515625" style="24" bestFit="1" customWidth="1"/>
    <col min="4575" max="4577" width="9.140625" style="24"/>
    <col min="4578" max="4578" width="8.85546875" style="24" customWidth="1"/>
    <col min="4579" max="4822" width="9.140625" style="24"/>
    <col min="4823" max="4823" width="22.5703125" style="24" customWidth="1"/>
    <col min="4824" max="4826" width="0" style="24" hidden="1" customWidth="1"/>
    <col min="4827" max="4827" width="14.140625" style="24" bestFit="1" customWidth="1"/>
    <col min="4828" max="4829" width="9.140625" style="24"/>
    <col min="4830" max="4830" width="12.28515625" style="24" bestFit="1" customWidth="1"/>
    <col min="4831" max="4833" width="9.140625" style="24"/>
    <col min="4834" max="4834" width="8.85546875" style="24" customWidth="1"/>
    <col min="4835" max="5078" width="9.140625" style="24"/>
    <col min="5079" max="5079" width="22.5703125" style="24" customWidth="1"/>
    <col min="5080" max="5082" width="0" style="24" hidden="1" customWidth="1"/>
    <col min="5083" max="5083" width="14.140625" style="24" bestFit="1" customWidth="1"/>
    <col min="5084" max="5085" width="9.140625" style="24"/>
    <col min="5086" max="5086" width="12.28515625" style="24" bestFit="1" customWidth="1"/>
    <col min="5087" max="5089" width="9.140625" style="24"/>
    <col min="5090" max="5090" width="8.85546875" style="24" customWidth="1"/>
    <col min="5091" max="5334" width="9.140625" style="24"/>
    <col min="5335" max="5335" width="22.5703125" style="24" customWidth="1"/>
    <col min="5336" max="5338" width="0" style="24" hidden="1" customWidth="1"/>
    <col min="5339" max="5339" width="14.140625" style="24" bestFit="1" customWidth="1"/>
    <col min="5340" max="5341" width="9.140625" style="24"/>
    <col min="5342" max="5342" width="12.28515625" style="24" bestFit="1" customWidth="1"/>
    <col min="5343" max="5345" width="9.140625" style="24"/>
    <col min="5346" max="5346" width="8.85546875" style="24" customWidth="1"/>
    <col min="5347" max="5590" width="9.140625" style="24"/>
    <col min="5591" max="5591" width="22.5703125" style="24" customWidth="1"/>
    <col min="5592" max="5594" width="0" style="24" hidden="1" customWidth="1"/>
    <col min="5595" max="5595" width="14.140625" style="24" bestFit="1" customWidth="1"/>
    <col min="5596" max="5597" width="9.140625" style="24"/>
    <col min="5598" max="5598" width="12.28515625" style="24" bestFit="1" customWidth="1"/>
    <col min="5599" max="5601" width="9.140625" style="24"/>
    <col min="5602" max="5602" width="8.85546875" style="24" customWidth="1"/>
    <col min="5603" max="5846" width="9.140625" style="24"/>
    <col min="5847" max="5847" width="22.5703125" style="24" customWidth="1"/>
    <col min="5848" max="5850" width="0" style="24" hidden="1" customWidth="1"/>
    <col min="5851" max="5851" width="14.140625" style="24" bestFit="1" customWidth="1"/>
    <col min="5852" max="5853" width="9.140625" style="24"/>
    <col min="5854" max="5854" width="12.28515625" style="24" bestFit="1" customWidth="1"/>
    <col min="5855" max="5857" width="9.140625" style="24"/>
    <col min="5858" max="5858" width="8.85546875" style="24" customWidth="1"/>
    <col min="5859" max="6102" width="9.140625" style="24"/>
    <col min="6103" max="6103" width="22.5703125" style="24" customWidth="1"/>
    <col min="6104" max="6106" width="0" style="24" hidden="1" customWidth="1"/>
    <col min="6107" max="6107" width="14.140625" style="24" bestFit="1" customWidth="1"/>
    <col min="6108" max="6109" width="9.140625" style="24"/>
    <col min="6110" max="6110" width="12.28515625" style="24" bestFit="1" customWidth="1"/>
    <col min="6111" max="6113" width="9.140625" style="24"/>
    <col min="6114" max="6114" width="8.85546875" style="24" customWidth="1"/>
    <col min="6115" max="6358" width="9.140625" style="24"/>
    <col min="6359" max="6359" width="22.5703125" style="24" customWidth="1"/>
    <col min="6360" max="6362" width="0" style="24" hidden="1" customWidth="1"/>
    <col min="6363" max="6363" width="14.140625" style="24" bestFit="1" customWidth="1"/>
    <col min="6364" max="6365" width="9.140625" style="24"/>
    <col min="6366" max="6366" width="12.28515625" style="24" bestFit="1" customWidth="1"/>
    <col min="6367" max="6369" width="9.140625" style="24"/>
    <col min="6370" max="6370" width="8.85546875" style="24" customWidth="1"/>
    <col min="6371" max="6614" width="9.140625" style="24"/>
    <col min="6615" max="6615" width="22.5703125" style="24" customWidth="1"/>
    <col min="6616" max="6618" width="0" style="24" hidden="1" customWidth="1"/>
    <col min="6619" max="6619" width="14.140625" style="24" bestFit="1" customWidth="1"/>
    <col min="6620" max="6621" width="9.140625" style="24"/>
    <col min="6622" max="6622" width="12.28515625" style="24" bestFit="1" customWidth="1"/>
    <col min="6623" max="6625" width="9.140625" style="24"/>
    <col min="6626" max="6626" width="8.85546875" style="24" customWidth="1"/>
    <col min="6627" max="6870" width="9.140625" style="24"/>
    <col min="6871" max="6871" width="22.5703125" style="24" customWidth="1"/>
    <col min="6872" max="6874" width="0" style="24" hidden="1" customWidth="1"/>
    <col min="6875" max="6875" width="14.140625" style="24" bestFit="1" customWidth="1"/>
    <col min="6876" max="6877" width="9.140625" style="24"/>
    <col min="6878" max="6878" width="12.28515625" style="24" bestFit="1" customWidth="1"/>
    <col min="6879" max="6881" width="9.140625" style="24"/>
    <col min="6882" max="6882" width="8.85546875" style="24" customWidth="1"/>
    <col min="6883" max="7126" width="9.140625" style="24"/>
    <col min="7127" max="7127" width="22.5703125" style="24" customWidth="1"/>
    <col min="7128" max="7130" width="0" style="24" hidden="1" customWidth="1"/>
    <col min="7131" max="7131" width="14.140625" style="24" bestFit="1" customWidth="1"/>
    <col min="7132" max="7133" width="9.140625" style="24"/>
    <col min="7134" max="7134" width="12.28515625" style="24" bestFit="1" customWidth="1"/>
    <col min="7135" max="7137" width="9.140625" style="24"/>
    <col min="7138" max="7138" width="8.85546875" style="24" customWidth="1"/>
    <col min="7139" max="7382" width="9.140625" style="24"/>
    <col min="7383" max="7383" width="22.5703125" style="24" customWidth="1"/>
    <col min="7384" max="7386" width="0" style="24" hidden="1" customWidth="1"/>
    <col min="7387" max="7387" width="14.140625" style="24" bestFit="1" customWidth="1"/>
    <col min="7388" max="7389" width="9.140625" style="24"/>
    <col min="7390" max="7390" width="12.28515625" style="24" bestFit="1" customWidth="1"/>
    <col min="7391" max="7393" width="9.140625" style="24"/>
    <col min="7394" max="7394" width="8.85546875" style="24" customWidth="1"/>
    <col min="7395" max="7638" width="9.140625" style="24"/>
    <col min="7639" max="7639" width="22.5703125" style="24" customWidth="1"/>
    <col min="7640" max="7642" width="0" style="24" hidden="1" customWidth="1"/>
    <col min="7643" max="7643" width="14.140625" style="24" bestFit="1" customWidth="1"/>
    <col min="7644" max="7645" width="9.140625" style="24"/>
    <col min="7646" max="7646" width="12.28515625" style="24" bestFit="1" customWidth="1"/>
    <col min="7647" max="7649" width="9.140625" style="24"/>
    <col min="7650" max="7650" width="8.85546875" style="24" customWidth="1"/>
    <col min="7651" max="7894" width="9.140625" style="24"/>
    <col min="7895" max="7895" width="22.5703125" style="24" customWidth="1"/>
    <col min="7896" max="7898" width="0" style="24" hidden="1" customWidth="1"/>
    <col min="7899" max="7899" width="14.140625" style="24" bestFit="1" customWidth="1"/>
    <col min="7900" max="7901" width="9.140625" style="24"/>
    <col min="7902" max="7902" width="12.28515625" style="24" bestFit="1" customWidth="1"/>
    <col min="7903" max="7905" width="9.140625" style="24"/>
    <col min="7906" max="7906" width="8.85546875" style="24" customWidth="1"/>
    <col min="7907" max="8150" width="9.140625" style="24"/>
    <col min="8151" max="8151" width="22.5703125" style="24" customWidth="1"/>
    <col min="8152" max="8154" width="0" style="24" hidden="1" customWidth="1"/>
    <col min="8155" max="8155" width="14.140625" style="24" bestFit="1" customWidth="1"/>
    <col min="8156" max="8157" width="9.140625" style="24"/>
    <col min="8158" max="8158" width="12.28515625" style="24" bestFit="1" customWidth="1"/>
    <col min="8159" max="8161" width="9.140625" style="24"/>
    <col min="8162" max="8162" width="8.85546875" style="24" customWidth="1"/>
    <col min="8163" max="8406" width="9.140625" style="24"/>
    <col min="8407" max="8407" width="22.5703125" style="24" customWidth="1"/>
    <col min="8408" max="8410" width="0" style="24" hidden="1" customWidth="1"/>
    <col min="8411" max="8411" width="14.140625" style="24" bestFit="1" customWidth="1"/>
    <col min="8412" max="8413" width="9.140625" style="24"/>
    <col min="8414" max="8414" width="12.28515625" style="24" bestFit="1" customWidth="1"/>
    <col min="8415" max="8417" width="9.140625" style="24"/>
    <col min="8418" max="8418" width="8.85546875" style="24" customWidth="1"/>
    <col min="8419" max="8662" width="9.140625" style="24"/>
    <col min="8663" max="8663" width="22.5703125" style="24" customWidth="1"/>
    <col min="8664" max="8666" width="0" style="24" hidden="1" customWidth="1"/>
    <col min="8667" max="8667" width="14.140625" style="24" bestFit="1" customWidth="1"/>
    <col min="8668" max="8669" width="9.140625" style="24"/>
    <col min="8670" max="8670" width="12.28515625" style="24" bestFit="1" customWidth="1"/>
    <col min="8671" max="8673" width="9.140625" style="24"/>
    <col min="8674" max="8674" width="8.85546875" style="24" customWidth="1"/>
    <col min="8675" max="8918" width="9.140625" style="24"/>
    <col min="8919" max="8919" width="22.5703125" style="24" customWidth="1"/>
    <col min="8920" max="8922" width="0" style="24" hidden="1" customWidth="1"/>
    <col min="8923" max="8923" width="14.140625" style="24" bestFit="1" customWidth="1"/>
    <col min="8924" max="8925" width="9.140625" style="24"/>
    <col min="8926" max="8926" width="12.28515625" style="24" bestFit="1" customWidth="1"/>
    <col min="8927" max="8929" width="9.140625" style="24"/>
    <col min="8930" max="8930" width="8.85546875" style="24" customWidth="1"/>
    <col min="8931" max="9174" width="9.140625" style="24"/>
    <col min="9175" max="9175" width="22.5703125" style="24" customWidth="1"/>
    <col min="9176" max="9178" width="0" style="24" hidden="1" customWidth="1"/>
    <col min="9179" max="9179" width="14.140625" style="24" bestFit="1" customWidth="1"/>
    <col min="9180" max="9181" width="9.140625" style="24"/>
    <col min="9182" max="9182" width="12.28515625" style="24" bestFit="1" customWidth="1"/>
    <col min="9183" max="9185" width="9.140625" style="24"/>
    <col min="9186" max="9186" width="8.85546875" style="24" customWidth="1"/>
    <col min="9187" max="9430" width="9.140625" style="24"/>
    <col min="9431" max="9431" width="22.5703125" style="24" customWidth="1"/>
    <col min="9432" max="9434" width="0" style="24" hidden="1" customWidth="1"/>
    <col min="9435" max="9435" width="14.140625" style="24" bestFit="1" customWidth="1"/>
    <col min="9436" max="9437" width="9.140625" style="24"/>
    <col min="9438" max="9438" width="12.28515625" style="24" bestFit="1" customWidth="1"/>
    <col min="9439" max="9441" width="9.140625" style="24"/>
    <col min="9442" max="9442" width="8.85546875" style="24" customWidth="1"/>
    <col min="9443" max="9686" width="9.140625" style="24"/>
    <col min="9687" max="9687" width="22.5703125" style="24" customWidth="1"/>
    <col min="9688" max="9690" width="0" style="24" hidden="1" customWidth="1"/>
    <col min="9691" max="9691" width="14.140625" style="24" bestFit="1" customWidth="1"/>
    <col min="9692" max="9693" width="9.140625" style="24"/>
    <col min="9694" max="9694" width="12.28515625" style="24" bestFit="1" customWidth="1"/>
    <col min="9695" max="9697" width="9.140625" style="24"/>
    <col min="9698" max="9698" width="8.85546875" style="24" customWidth="1"/>
    <col min="9699" max="9942" width="9.140625" style="24"/>
    <col min="9943" max="9943" width="22.5703125" style="24" customWidth="1"/>
    <col min="9944" max="9946" width="0" style="24" hidden="1" customWidth="1"/>
    <col min="9947" max="9947" width="14.140625" style="24" bestFit="1" customWidth="1"/>
    <col min="9948" max="9949" width="9.140625" style="24"/>
    <col min="9950" max="9950" width="12.28515625" style="24" bestFit="1" customWidth="1"/>
    <col min="9951" max="9953" width="9.140625" style="24"/>
    <col min="9954" max="9954" width="8.85546875" style="24" customWidth="1"/>
    <col min="9955" max="10198" width="9.140625" style="24"/>
    <col min="10199" max="10199" width="22.5703125" style="24" customWidth="1"/>
    <col min="10200" max="10202" width="0" style="24" hidden="1" customWidth="1"/>
    <col min="10203" max="10203" width="14.140625" style="24" bestFit="1" customWidth="1"/>
    <col min="10204" max="10205" width="9.140625" style="24"/>
    <col min="10206" max="10206" width="12.28515625" style="24" bestFit="1" customWidth="1"/>
    <col min="10207" max="10209" width="9.140625" style="24"/>
    <col min="10210" max="10210" width="8.85546875" style="24" customWidth="1"/>
    <col min="10211" max="10454" width="9.140625" style="24"/>
    <col min="10455" max="10455" width="22.5703125" style="24" customWidth="1"/>
    <col min="10456" max="10458" width="0" style="24" hidden="1" customWidth="1"/>
    <col min="10459" max="10459" width="14.140625" style="24" bestFit="1" customWidth="1"/>
    <col min="10460" max="10461" width="9.140625" style="24"/>
    <col min="10462" max="10462" width="12.28515625" style="24" bestFit="1" customWidth="1"/>
    <col min="10463" max="10465" width="9.140625" style="24"/>
    <col min="10466" max="10466" width="8.85546875" style="24" customWidth="1"/>
    <col min="10467" max="10710" width="9.140625" style="24"/>
    <col min="10711" max="10711" width="22.5703125" style="24" customWidth="1"/>
    <col min="10712" max="10714" width="0" style="24" hidden="1" customWidth="1"/>
    <col min="10715" max="10715" width="14.140625" style="24" bestFit="1" customWidth="1"/>
    <col min="10716" max="10717" width="9.140625" style="24"/>
    <col min="10718" max="10718" width="12.28515625" style="24" bestFit="1" customWidth="1"/>
    <col min="10719" max="10721" width="9.140625" style="24"/>
    <col min="10722" max="10722" width="8.85546875" style="24" customWidth="1"/>
    <col min="10723" max="10966" width="9.140625" style="24"/>
    <col min="10967" max="10967" width="22.5703125" style="24" customWidth="1"/>
    <col min="10968" max="10970" width="0" style="24" hidden="1" customWidth="1"/>
    <col min="10971" max="10971" width="14.140625" style="24" bestFit="1" customWidth="1"/>
    <col min="10972" max="10973" width="9.140625" style="24"/>
    <col min="10974" max="10974" width="12.28515625" style="24" bestFit="1" customWidth="1"/>
    <col min="10975" max="10977" width="9.140625" style="24"/>
    <col min="10978" max="10978" width="8.85546875" style="24" customWidth="1"/>
    <col min="10979" max="11222" width="9.140625" style="24"/>
    <col min="11223" max="11223" width="22.5703125" style="24" customWidth="1"/>
    <col min="11224" max="11226" width="0" style="24" hidden="1" customWidth="1"/>
    <col min="11227" max="11227" width="14.140625" style="24" bestFit="1" customWidth="1"/>
    <col min="11228" max="11229" width="9.140625" style="24"/>
    <col min="11230" max="11230" width="12.28515625" style="24" bestFit="1" customWidth="1"/>
    <col min="11231" max="11233" width="9.140625" style="24"/>
    <col min="11234" max="11234" width="8.85546875" style="24" customWidth="1"/>
    <col min="11235" max="11478" width="9.140625" style="24"/>
    <col min="11479" max="11479" width="22.5703125" style="24" customWidth="1"/>
    <col min="11480" max="11482" width="0" style="24" hidden="1" customWidth="1"/>
    <col min="11483" max="11483" width="14.140625" style="24" bestFit="1" customWidth="1"/>
    <col min="11484" max="11485" width="9.140625" style="24"/>
    <col min="11486" max="11486" width="12.28515625" style="24" bestFit="1" customWidth="1"/>
    <col min="11487" max="11489" width="9.140625" style="24"/>
    <col min="11490" max="11490" width="8.85546875" style="24" customWidth="1"/>
    <col min="11491" max="11734" width="9.140625" style="24"/>
    <col min="11735" max="11735" width="22.5703125" style="24" customWidth="1"/>
    <col min="11736" max="11738" width="0" style="24" hidden="1" customWidth="1"/>
    <col min="11739" max="11739" width="14.140625" style="24" bestFit="1" customWidth="1"/>
    <col min="11740" max="11741" width="9.140625" style="24"/>
    <col min="11742" max="11742" width="12.28515625" style="24" bestFit="1" customWidth="1"/>
    <col min="11743" max="11745" width="9.140625" style="24"/>
    <col min="11746" max="11746" width="8.85546875" style="24" customWidth="1"/>
    <col min="11747" max="11990" width="9.140625" style="24"/>
    <col min="11991" max="11991" width="22.5703125" style="24" customWidth="1"/>
    <col min="11992" max="11994" width="0" style="24" hidden="1" customWidth="1"/>
    <col min="11995" max="11995" width="14.140625" style="24" bestFit="1" customWidth="1"/>
    <col min="11996" max="11997" width="9.140625" style="24"/>
    <col min="11998" max="11998" width="12.28515625" style="24" bestFit="1" customWidth="1"/>
    <col min="11999" max="12001" width="9.140625" style="24"/>
    <col min="12002" max="12002" width="8.85546875" style="24" customWidth="1"/>
    <col min="12003" max="12246" width="9.140625" style="24"/>
    <col min="12247" max="12247" width="22.5703125" style="24" customWidth="1"/>
    <col min="12248" max="12250" width="0" style="24" hidden="1" customWidth="1"/>
    <col min="12251" max="12251" width="14.140625" style="24" bestFit="1" customWidth="1"/>
    <col min="12252" max="12253" width="9.140625" style="24"/>
    <col min="12254" max="12254" width="12.28515625" style="24" bestFit="1" customWidth="1"/>
    <col min="12255" max="12257" width="9.140625" style="24"/>
    <col min="12258" max="12258" width="8.85546875" style="24" customWidth="1"/>
    <col min="12259" max="12502" width="9.140625" style="24"/>
    <col min="12503" max="12503" width="22.5703125" style="24" customWidth="1"/>
    <col min="12504" max="12506" width="0" style="24" hidden="1" customWidth="1"/>
    <col min="12507" max="12507" width="14.140625" style="24" bestFit="1" customWidth="1"/>
    <col min="12508" max="12509" width="9.140625" style="24"/>
    <col min="12510" max="12510" width="12.28515625" style="24" bestFit="1" customWidth="1"/>
    <col min="12511" max="12513" width="9.140625" style="24"/>
    <col min="12514" max="12514" width="8.85546875" style="24" customWidth="1"/>
    <col min="12515" max="12758" width="9.140625" style="24"/>
    <col min="12759" max="12759" width="22.5703125" style="24" customWidth="1"/>
    <col min="12760" max="12762" width="0" style="24" hidden="1" customWidth="1"/>
    <col min="12763" max="12763" width="14.140625" style="24" bestFit="1" customWidth="1"/>
    <col min="12764" max="12765" width="9.140625" style="24"/>
    <col min="12766" max="12766" width="12.28515625" style="24" bestFit="1" customWidth="1"/>
    <col min="12767" max="12769" width="9.140625" style="24"/>
    <col min="12770" max="12770" width="8.85546875" style="24" customWidth="1"/>
    <col min="12771" max="13014" width="9.140625" style="24"/>
    <col min="13015" max="13015" width="22.5703125" style="24" customWidth="1"/>
    <col min="13016" max="13018" width="0" style="24" hidden="1" customWidth="1"/>
    <col min="13019" max="13019" width="14.140625" style="24" bestFit="1" customWidth="1"/>
    <col min="13020" max="13021" width="9.140625" style="24"/>
    <col min="13022" max="13022" width="12.28515625" style="24" bestFit="1" customWidth="1"/>
    <col min="13023" max="13025" width="9.140625" style="24"/>
    <col min="13026" max="13026" width="8.85546875" style="24" customWidth="1"/>
    <col min="13027" max="13270" width="9.140625" style="24"/>
    <col min="13271" max="13271" width="22.5703125" style="24" customWidth="1"/>
    <col min="13272" max="13274" width="0" style="24" hidden="1" customWidth="1"/>
    <col min="13275" max="13275" width="14.140625" style="24" bestFit="1" customWidth="1"/>
    <col min="13276" max="13277" width="9.140625" style="24"/>
    <col min="13278" max="13278" width="12.28515625" style="24" bestFit="1" customWidth="1"/>
    <col min="13279" max="13281" width="9.140625" style="24"/>
    <col min="13282" max="13282" width="8.85546875" style="24" customWidth="1"/>
    <col min="13283" max="13526" width="9.140625" style="24"/>
    <col min="13527" max="13527" width="22.5703125" style="24" customWidth="1"/>
    <col min="13528" max="13530" width="0" style="24" hidden="1" customWidth="1"/>
    <col min="13531" max="13531" width="14.140625" style="24" bestFit="1" customWidth="1"/>
    <col min="13532" max="13533" width="9.140625" style="24"/>
    <col min="13534" max="13534" width="12.28515625" style="24" bestFit="1" customWidth="1"/>
    <col min="13535" max="13537" width="9.140625" style="24"/>
    <col min="13538" max="13538" width="8.85546875" style="24" customWidth="1"/>
    <col min="13539" max="13782" width="9.140625" style="24"/>
    <col min="13783" max="13783" width="22.5703125" style="24" customWidth="1"/>
    <col min="13784" max="13786" width="0" style="24" hidden="1" customWidth="1"/>
    <col min="13787" max="13787" width="14.140625" style="24" bestFit="1" customWidth="1"/>
    <col min="13788" max="13789" width="9.140625" style="24"/>
    <col min="13790" max="13790" width="12.28515625" style="24" bestFit="1" customWidth="1"/>
    <col min="13791" max="13793" width="9.140625" style="24"/>
    <col min="13794" max="13794" width="8.85546875" style="24" customWidth="1"/>
    <col min="13795" max="14038" width="9.140625" style="24"/>
    <col min="14039" max="14039" width="22.5703125" style="24" customWidth="1"/>
    <col min="14040" max="14042" width="0" style="24" hidden="1" customWidth="1"/>
    <col min="14043" max="14043" width="14.140625" style="24" bestFit="1" customWidth="1"/>
    <col min="14044" max="14045" width="9.140625" style="24"/>
    <col min="14046" max="14046" width="12.28515625" style="24" bestFit="1" customWidth="1"/>
    <col min="14047" max="14049" width="9.140625" style="24"/>
    <col min="14050" max="14050" width="8.85546875" style="24" customWidth="1"/>
    <col min="14051" max="14294" width="9.140625" style="24"/>
    <col min="14295" max="14295" width="22.5703125" style="24" customWidth="1"/>
    <col min="14296" max="14298" width="0" style="24" hidden="1" customWidth="1"/>
    <col min="14299" max="14299" width="14.140625" style="24" bestFit="1" customWidth="1"/>
    <col min="14300" max="14301" width="9.140625" style="24"/>
    <col min="14302" max="14302" width="12.28515625" style="24" bestFit="1" customWidth="1"/>
    <col min="14303" max="14305" width="9.140625" style="24"/>
    <col min="14306" max="14306" width="8.85546875" style="24" customWidth="1"/>
    <col min="14307" max="14550" width="9.140625" style="24"/>
    <col min="14551" max="14551" width="22.5703125" style="24" customWidth="1"/>
    <col min="14552" max="14554" width="0" style="24" hidden="1" customWidth="1"/>
    <col min="14555" max="14555" width="14.140625" style="24" bestFit="1" customWidth="1"/>
    <col min="14556" max="14557" width="9.140625" style="24"/>
    <col min="14558" max="14558" width="12.28515625" style="24" bestFit="1" customWidth="1"/>
    <col min="14559" max="14561" width="9.140625" style="24"/>
    <col min="14562" max="14562" width="8.85546875" style="24" customWidth="1"/>
    <col min="14563" max="14806" width="9.140625" style="24"/>
    <col min="14807" max="14807" width="22.5703125" style="24" customWidth="1"/>
    <col min="14808" max="14810" width="0" style="24" hidden="1" customWidth="1"/>
    <col min="14811" max="14811" width="14.140625" style="24" bestFit="1" customWidth="1"/>
    <col min="14812" max="14813" width="9.140625" style="24"/>
    <col min="14814" max="14814" width="12.28515625" style="24" bestFit="1" customWidth="1"/>
    <col min="14815" max="14817" width="9.140625" style="24"/>
    <col min="14818" max="14818" width="8.85546875" style="24" customWidth="1"/>
    <col min="14819" max="15062" width="9.140625" style="24"/>
    <col min="15063" max="15063" width="22.5703125" style="24" customWidth="1"/>
    <col min="15064" max="15066" width="0" style="24" hidden="1" customWidth="1"/>
    <col min="15067" max="15067" width="14.140625" style="24" bestFit="1" customWidth="1"/>
    <col min="15068" max="15069" width="9.140625" style="24"/>
    <col min="15070" max="15070" width="12.28515625" style="24" bestFit="1" customWidth="1"/>
    <col min="15071" max="15073" width="9.140625" style="24"/>
    <col min="15074" max="15074" width="8.85546875" style="24" customWidth="1"/>
    <col min="15075" max="15318" width="9.140625" style="24"/>
    <col min="15319" max="15319" width="22.5703125" style="24" customWidth="1"/>
    <col min="15320" max="15322" width="0" style="24" hidden="1" customWidth="1"/>
    <col min="15323" max="15323" width="14.140625" style="24" bestFit="1" customWidth="1"/>
    <col min="15324" max="15325" width="9.140625" style="24"/>
    <col min="15326" max="15326" width="12.28515625" style="24" bestFit="1" customWidth="1"/>
    <col min="15327" max="15329" width="9.140625" style="24"/>
    <col min="15330" max="15330" width="8.85546875" style="24" customWidth="1"/>
    <col min="15331" max="15574" width="9.140625" style="24"/>
    <col min="15575" max="15575" width="22.5703125" style="24" customWidth="1"/>
    <col min="15576" max="15578" width="0" style="24" hidden="1" customWidth="1"/>
    <col min="15579" max="15579" width="14.140625" style="24" bestFit="1" customWidth="1"/>
    <col min="15580" max="15581" width="9.140625" style="24"/>
    <col min="15582" max="15582" width="12.28515625" style="24" bestFit="1" customWidth="1"/>
    <col min="15583" max="15585" width="9.140625" style="24"/>
    <col min="15586" max="15586" width="8.85546875" style="24" customWidth="1"/>
    <col min="15587" max="15830" width="9.140625" style="24"/>
    <col min="15831" max="15831" width="22.5703125" style="24" customWidth="1"/>
    <col min="15832" max="15834" width="0" style="24" hidden="1" customWidth="1"/>
    <col min="15835" max="15835" width="14.140625" style="24" bestFit="1" customWidth="1"/>
    <col min="15836" max="15837" width="9.140625" style="24"/>
    <col min="15838" max="15838" width="12.28515625" style="24" bestFit="1" customWidth="1"/>
    <col min="15839" max="15841" width="9.140625" style="24"/>
    <col min="15842" max="15842" width="8.85546875" style="24" customWidth="1"/>
    <col min="15843" max="16086" width="9.140625" style="24"/>
    <col min="16087" max="16087" width="22.5703125" style="24" customWidth="1"/>
    <col min="16088" max="16090" width="0" style="24" hidden="1" customWidth="1"/>
    <col min="16091" max="16091" width="14.140625" style="24" bestFit="1" customWidth="1"/>
    <col min="16092" max="16093" width="9.140625" style="24"/>
    <col min="16094" max="16094" width="12.28515625" style="24" bestFit="1" customWidth="1"/>
    <col min="16095" max="16097" width="9.140625" style="24"/>
    <col min="16098" max="16098" width="8.85546875" style="24" customWidth="1"/>
    <col min="16099" max="16384" width="9.140625" style="24"/>
  </cols>
  <sheetData>
    <row r="1" spans="1:6" x14ac:dyDescent="0.25">
      <c r="A1" s="23" t="s">
        <v>46</v>
      </c>
    </row>
    <row r="2" spans="1:6" x14ac:dyDescent="0.25">
      <c r="A2" s="23" t="s">
        <v>178</v>
      </c>
    </row>
    <row r="3" spans="1:6" ht="26.25" x14ac:dyDescent="0.25">
      <c r="A3" s="25" t="s">
        <v>1</v>
      </c>
      <c r="B3" s="26"/>
      <c r="C3" s="27" t="s">
        <v>179</v>
      </c>
      <c r="D3" s="28" t="s">
        <v>50</v>
      </c>
      <c r="E3" s="29" t="s">
        <v>51</v>
      </c>
    </row>
    <row r="4" spans="1:6" x14ac:dyDescent="0.25">
      <c r="A4" s="30" t="s">
        <v>52</v>
      </c>
      <c r="B4" s="31"/>
      <c r="C4" s="32"/>
      <c r="D4" s="33"/>
      <c r="E4" s="34"/>
    </row>
    <row r="5" spans="1:6" x14ac:dyDescent="0.25">
      <c r="A5" s="24" t="s">
        <v>53</v>
      </c>
      <c r="B5" s="31"/>
      <c r="C5" s="31"/>
      <c r="D5" s="35"/>
      <c r="E5" s="36"/>
    </row>
    <row r="6" spans="1:6" x14ac:dyDescent="0.25">
      <c r="A6" s="24" t="s">
        <v>54</v>
      </c>
      <c r="B6" s="31"/>
      <c r="C6" s="31"/>
      <c r="D6" s="35">
        <f>Income!K23</f>
        <v>4.1099999999999994</v>
      </c>
      <c r="E6" s="36">
        <f>D6-C6</f>
        <v>4.1099999999999994</v>
      </c>
    </row>
    <row r="7" spans="1:6" x14ac:dyDescent="0.25">
      <c r="A7" s="24" t="s">
        <v>9</v>
      </c>
      <c r="B7" s="31"/>
      <c r="C7" s="31">
        <v>4620</v>
      </c>
      <c r="D7" s="35">
        <f>Income!J23</f>
        <v>4620</v>
      </c>
      <c r="E7" s="36">
        <f>D7-C7</f>
        <v>0</v>
      </c>
    </row>
    <row r="8" spans="1:6" x14ac:dyDescent="0.25">
      <c r="A8" s="24" t="s">
        <v>55</v>
      </c>
      <c r="B8" s="31"/>
      <c r="C8" s="31"/>
      <c r="D8" s="35">
        <f>Income!H23</f>
        <v>3409.4700000000003</v>
      </c>
      <c r="E8" s="36">
        <f>D8-C8</f>
        <v>3409.4700000000003</v>
      </c>
    </row>
    <row r="9" spans="1:6" x14ac:dyDescent="0.25">
      <c r="A9" s="37" t="s">
        <v>56</v>
      </c>
      <c r="B9" s="31"/>
      <c r="C9" s="31"/>
      <c r="D9" s="35">
        <f>Income!E23</f>
        <v>0</v>
      </c>
      <c r="E9" s="36">
        <f>D9-C9</f>
        <v>0</v>
      </c>
    </row>
    <row r="10" spans="1:6" x14ac:dyDescent="0.25">
      <c r="A10" s="38" t="s">
        <v>57</v>
      </c>
      <c r="B10" s="39"/>
      <c r="C10" s="40">
        <f>SUM(C6:C9)</f>
        <v>4620</v>
      </c>
      <c r="D10" s="41">
        <f>SUM(D6:D9)</f>
        <v>8033.58</v>
      </c>
      <c r="E10" s="41">
        <f>SUM(E6:E9)</f>
        <v>3413.5800000000004</v>
      </c>
      <c r="F10" s="24">
        <f>Income!D23-'Budget Monitoring'!D10</f>
        <v>0</v>
      </c>
    </row>
    <row r="11" spans="1:6" x14ac:dyDescent="0.25">
      <c r="A11" s="30" t="s">
        <v>58</v>
      </c>
      <c r="C11" s="42"/>
      <c r="D11" s="43"/>
      <c r="E11" s="44"/>
    </row>
    <row r="12" spans="1:6" x14ac:dyDescent="0.25">
      <c r="A12" s="24" t="s">
        <v>59</v>
      </c>
      <c r="B12" s="31"/>
      <c r="C12" s="45">
        <v>90</v>
      </c>
      <c r="D12" s="33">
        <f>Expenditure!S53</f>
        <v>88.02</v>
      </c>
      <c r="E12" s="34">
        <f>C12-D12</f>
        <v>1.980000000000004</v>
      </c>
    </row>
    <row r="13" spans="1:6" x14ac:dyDescent="0.25">
      <c r="A13" s="24" t="s">
        <v>17</v>
      </c>
      <c r="B13" s="31"/>
      <c r="C13" s="31">
        <v>400</v>
      </c>
      <c r="D13" s="46">
        <f>Expenditure!M53</f>
        <v>402.69</v>
      </c>
      <c r="E13" s="36">
        <f t="shared" ref="E13:E30" si="0">C13-D13</f>
        <v>-2.6899999999999977</v>
      </c>
      <c r="F13" s="47"/>
    </row>
    <row r="14" spans="1:6" x14ac:dyDescent="0.25">
      <c r="A14" s="24" t="s">
        <v>15</v>
      </c>
      <c r="B14" s="31"/>
      <c r="C14" s="31">
        <v>100</v>
      </c>
      <c r="D14" s="35">
        <f>Expenditure!K53</f>
        <v>11.25</v>
      </c>
      <c r="E14" s="36">
        <f t="shared" si="0"/>
        <v>88.75</v>
      </c>
    </row>
    <row r="15" spans="1:6" x14ac:dyDescent="0.25">
      <c r="A15" s="24" t="s">
        <v>60</v>
      </c>
      <c r="B15" s="31"/>
      <c r="C15" s="31">
        <v>1420</v>
      </c>
      <c r="D15" s="35">
        <f>Expenditure!H53</f>
        <v>1511.18</v>
      </c>
      <c r="E15" s="36">
        <f t="shared" si="0"/>
        <v>-91.180000000000064</v>
      </c>
    </row>
    <row r="16" spans="1:6" x14ac:dyDescent="0.25">
      <c r="A16" s="24" t="s">
        <v>71</v>
      </c>
      <c r="B16" s="31"/>
      <c r="C16" s="31">
        <v>100</v>
      </c>
      <c r="D16" s="35">
        <f>Expenditure!I53</f>
        <v>18.990000000000002</v>
      </c>
      <c r="E16" s="36">
        <f t="shared" si="0"/>
        <v>81.009999999999991</v>
      </c>
    </row>
    <row r="17" spans="1:7" x14ac:dyDescent="0.25">
      <c r="A17" s="24" t="s">
        <v>18</v>
      </c>
      <c r="B17" s="31"/>
      <c r="C17" s="31">
        <v>20</v>
      </c>
      <c r="D17" s="35">
        <f>Expenditure!N53</f>
        <v>33.799999999999997</v>
      </c>
      <c r="E17" s="36">
        <f t="shared" si="0"/>
        <v>-13.799999999999997</v>
      </c>
    </row>
    <row r="18" spans="1:7" x14ac:dyDescent="0.25">
      <c r="A18" s="24" t="s">
        <v>19</v>
      </c>
      <c r="B18" s="31"/>
      <c r="C18" s="31">
        <v>30</v>
      </c>
      <c r="D18" s="35">
        <f>Expenditure!O53</f>
        <v>3.4</v>
      </c>
      <c r="E18" s="36">
        <f t="shared" si="0"/>
        <v>26.6</v>
      </c>
    </row>
    <row r="19" spans="1:7" x14ac:dyDescent="0.25">
      <c r="A19" s="24" t="s">
        <v>21</v>
      </c>
      <c r="B19" s="31"/>
      <c r="C19" s="31"/>
      <c r="D19" s="35">
        <f>Expenditure!Q53</f>
        <v>71.539999999999992</v>
      </c>
      <c r="E19" s="36">
        <f t="shared" si="0"/>
        <v>-71.539999999999992</v>
      </c>
    </row>
    <row r="20" spans="1:7" x14ac:dyDescent="0.25">
      <c r="A20" s="24" t="s">
        <v>16</v>
      </c>
      <c r="B20" s="31"/>
      <c r="C20" s="31">
        <v>150</v>
      </c>
      <c r="D20" s="35">
        <f>Expenditure!L53</f>
        <v>70</v>
      </c>
      <c r="E20" s="36">
        <f t="shared" si="0"/>
        <v>80</v>
      </c>
    </row>
    <row r="21" spans="1:7" x14ac:dyDescent="0.25">
      <c r="A21" s="24" t="s">
        <v>73</v>
      </c>
      <c r="B21" s="31"/>
      <c r="C21" s="31">
        <v>500</v>
      </c>
      <c r="D21" s="35">
        <f>Expenditure!J53</f>
        <v>60</v>
      </c>
      <c r="E21" s="36">
        <f t="shared" si="0"/>
        <v>440</v>
      </c>
    </row>
    <row r="22" spans="1:7" x14ac:dyDescent="0.25">
      <c r="A22" s="24" t="s">
        <v>72</v>
      </c>
      <c r="B22" s="31"/>
      <c r="C22" s="31">
        <v>50</v>
      </c>
      <c r="D22" s="35">
        <f>Expenditure!T53</f>
        <v>56</v>
      </c>
      <c r="E22" s="36">
        <f t="shared" si="0"/>
        <v>-6</v>
      </c>
    </row>
    <row r="23" spans="1:7" x14ac:dyDescent="0.25">
      <c r="A23" s="24" t="s">
        <v>61</v>
      </c>
      <c r="B23" s="31"/>
      <c r="C23" s="31"/>
      <c r="D23" s="35">
        <f>Expenditure!P53</f>
        <v>43.02</v>
      </c>
      <c r="E23" s="36">
        <f t="shared" si="0"/>
        <v>-43.02</v>
      </c>
    </row>
    <row r="24" spans="1:7" x14ac:dyDescent="0.25">
      <c r="A24" s="24" t="s">
        <v>101</v>
      </c>
      <c r="B24" s="31"/>
      <c r="C24" s="31">
        <v>600</v>
      </c>
      <c r="D24" s="35">
        <f>Expenditure!V53</f>
        <v>126</v>
      </c>
      <c r="E24" s="36">
        <f t="shared" si="0"/>
        <v>474</v>
      </c>
    </row>
    <row r="25" spans="1:7" x14ac:dyDescent="0.25">
      <c r="A25" s="24" t="s">
        <v>105</v>
      </c>
      <c r="B25" s="31"/>
      <c r="C25" s="31"/>
      <c r="D25" s="35">
        <f>Expenditure!U53</f>
        <v>1012.29</v>
      </c>
      <c r="E25" s="36">
        <f t="shared" si="0"/>
        <v>-1012.29</v>
      </c>
    </row>
    <row r="26" spans="1:7" x14ac:dyDescent="0.25">
      <c r="A26" s="24" t="s">
        <v>62</v>
      </c>
      <c r="B26" s="31"/>
      <c r="C26" s="31">
        <v>200</v>
      </c>
      <c r="D26" s="35"/>
      <c r="E26" s="36">
        <f t="shared" si="0"/>
        <v>200</v>
      </c>
    </row>
    <row r="27" spans="1:7" x14ac:dyDescent="0.25">
      <c r="A27" s="24" t="s">
        <v>5</v>
      </c>
      <c r="B27" s="31"/>
      <c r="C27" s="31">
        <v>900</v>
      </c>
      <c r="D27" s="35">
        <f>Expenditure!R53</f>
        <v>0</v>
      </c>
      <c r="E27" s="36">
        <f t="shared" si="0"/>
        <v>900</v>
      </c>
    </row>
    <row r="28" spans="1:7" x14ac:dyDescent="0.25">
      <c r="A28" s="24" t="s">
        <v>145</v>
      </c>
      <c r="B28" s="31"/>
      <c r="C28" s="31"/>
      <c r="D28" s="35">
        <f>Expenditure!W53</f>
        <v>2954.1699999999996</v>
      </c>
      <c r="E28" s="36">
        <f t="shared" si="0"/>
        <v>-2954.1699999999996</v>
      </c>
    </row>
    <row r="29" spans="1:7" x14ac:dyDescent="0.25">
      <c r="A29" s="24" t="s">
        <v>115</v>
      </c>
      <c r="B29" s="31"/>
      <c r="C29" s="31">
        <v>60</v>
      </c>
      <c r="D29" s="35">
        <f>Expenditure!X53</f>
        <v>703.28</v>
      </c>
      <c r="E29" s="36">
        <f t="shared" si="0"/>
        <v>-643.28</v>
      </c>
    </row>
    <row r="30" spans="1:7" x14ac:dyDescent="0.25">
      <c r="A30" s="24" t="s">
        <v>4</v>
      </c>
      <c r="B30" s="31"/>
      <c r="C30" s="31"/>
      <c r="D30" s="36">
        <f>Expenditure!G53</f>
        <v>302.75</v>
      </c>
      <c r="E30" s="48">
        <f t="shared" si="0"/>
        <v>-302.75</v>
      </c>
    </row>
    <row r="31" spans="1:7" x14ac:dyDescent="0.25">
      <c r="A31" s="49" t="s">
        <v>63</v>
      </c>
      <c r="B31" s="50">
        <f>SUM(B12:B30)</f>
        <v>0</v>
      </c>
      <c r="C31" s="26">
        <f>SUM(C12:C30)</f>
        <v>4620</v>
      </c>
      <c r="D31" s="51">
        <f>SUM(D12:D30)</f>
        <v>7468.38</v>
      </c>
      <c r="E31" s="51">
        <f>SUM(E12:E30)</f>
        <v>-2848.3799999999997</v>
      </c>
      <c r="F31" s="24">
        <f>Expenditure!F53-'Budget Monitoring'!D31</f>
        <v>0</v>
      </c>
    </row>
    <row r="32" spans="1:7" x14ac:dyDescent="0.25">
      <c r="A32" s="24" t="s">
        <v>106</v>
      </c>
      <c r="B32" s="24">
        <v>10570.3</v>
      </c>
      <c r="E32" s="24" t="s">
        <v>42</v>
      </c>
      <c r="G32" s="24">
        <f>'Reconciliation of accounts'!F13</f>
        <v>12439.720000000001</v>
      </c>
    </row>
    <row r="33" spans="1:9" x14ac:dyDescent="0.25">
      <c r="A33" s="24" t="s">
        <v>177</v>
      </c>
      <c r="B33" s="2">
        <f>D10</f>
        <v>8033.58</v>
      </c>
      <c r="F33" s="2"/>
    </row>
    <row r="34" spans="1:9" x14ac:dyDescent="0.25">
      <c r="B34" s="2"/>
      <c r="C34" s="24">
        <f>B32+B33</f>
        <v>18603.879999999997</v>
      </c>
      <c r="F34" s="2"/>
    </row>
    <row r="35" spans="1:9" x14ac:dyDescent="0.25">
      <c r="E35" s="24" t="s">
        <v>64</v>
      </c>
    </row>
    <row r="36" spans="1:9" x14ac:dyDescent="0.25">
      <c r="A36" s="24" t="s">
        <v>83</v>
      </c>
      <c r="B36" s="44"/>
      <c r="C36" s="44"/>
      <c r="D36" s="44"/>
      <c r="E36" s="24" t="s">
        <v>65</v>
      </c>
      <c r="F36" s="44"/>
    </row>
    <row r="37" spans="1:9" x14ac:dyDescent="0.25">
      <c r="A37" s="24" t="s">
        <v>62</v>
      </c>
      <c r="B37" s="24">
        <f>400+C26-D26</f>
        <v>600</v>
      </c>
      <c r="E37" s="24" t="s">
        <v>66</v>
      </c>
    </row>
    <row r="38" spans="1:9" x14ac:dyDescent="0.25">
      <c r="A38" s="24" t="s">
        <v>98</v>
      </c>
      <c r="B38" s="24">
        <v>200</v>
      </c>
      <c r="E38" s="24" t="s">
        <v>67</v>
      </c>
      <c r="G38" s="24">
        <f>-'Reconciliation of accounts'!F24</f>
        <v>-1304.22</v>
      </c>
      <c r="I38" s="24" t="s">
        <v>112</v>
      </c>
    </row>
    <row r="39" spans="1:9" x14ac:dyDescent="0.25">
      <c r="A39" s="24" t="s">
        <v>265</v>
      </c>
      <c r="B39" s="24">
        <v>5000</v>
      </c>
    </row>
    <row r="40" spans="1:9" x14ac:dyDescent="0.25">
      <c r="A40" s="24" t="s">
        <v>99</v>
      </c>
      <c r="B40" s="24">
        <f>682.74+C29-D29</f>
        <v>39.460000000000036</v>
      </c>
    </row>
    <row r="41" spans="1:9" x14ac:dyDescent="0.25">
      <c r="C41" s="24">
        <f>SUM(B37:B40)</f>
        <v>5839.46</v>
      </c>
      <c r="E41" s="24" t="s">
        <v>68</v>
      </c>
      <c r="G41" s="24">
        <f>-C41</f>
        <v>-5839.46</v>
      </c>
    </row>
    <row r="42" spans="1:9" x14ac:dyDescent="0.25">
      <c r="A42" s="24" t="s">
        <v>69</v>
      </c>
      <c r="B42" s="24">
        <f>D31</f>
        <v>7468.38</v>
      </c>
    </row>
    <row r="43" spans="1:9" x14ac:dyDescent="0.25">
      <c r="C43" s="24">
        <f>SUM(B42:B42)</f>
        <v>7468.38</v>
      </c>
    </row>
    <row r="44" spans="1:9" ht="15.75" thickBot="1" x14ac:dyDescent="0.3">
      <c r="A44" s="44" t="s">
        <v>70</v>
      </c>
      <c r="B44" s="44"/>
      <c r="C44" s="52">
        <f>C34-C41-C43</f>
        <v>5296.0399999999981</v>
      </c>
      <c r="D44" s="44"/>
      <c r="E44" s="44" t="s">
        <v>100</v>
      </c>
      <c r="F44" s="44"/>
      <c r="G44" s="52">
        <f>SUM(G32:G43)</f>
        <v>5296.0400000000018</v>
      </c>
    </row>
    <row r="45" spans="1:9" ht="15.75" thickTop="1" x14ac:dyDescent="0.25">
      <c r="C45" s="43"/>
      <c r="F45" s="43"/>
      <c r="G45" s="24">
        <f>G44-C44</f>
        <v>0</v>
      </c>
    </row>
  </sheetData>
  <pageMargins left="0.7" right="0.7" top="0.75" bottom="0.75" header="0.3" footer="0.3"/>
  <pageSetup paperSize="9" scale="1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DA529-36DA-4943-B7CB-0087E9EDE2F6}">
  <sheetPr>
    <pageSetUpPr fitToPage="1"/>
  </sheetPr>
  <dimension ref="A1:F358"/>
  <sheetViews>
    <sheetView workbookViewId="0">
      <selection activeCell="F25" sqref="F25"/>
    </sheetView>
  </sheetViews>
  <sheetFormatPr defaultRowHeight="15" x14ac:dyDescent="0.25"/>
  <cols>
    <col min="2" max="2" width="15.42578125" customWidth="1"/>
    <col min="3" max="3" width="27.42578125" customWidth="1"/>
    <col min="4" max="4" width="8.5703125" bestFit="1" customWidth="1"/>
    <col min="5" max="6" width="9.5703125" style="2" customWidth="1"/>
  </cols>
  <sheetData>
    <row r="1" spans="1:6" x14ac:dyDescent="0.25">
      <c r="A1" s="1" t="s">
        <v>46</v>
      </c>
    </row>
    <row r="2" spans="1:6" x14ac:dyDescent="0.25">
      <c r="A2" s="1" t="s">
        <v>185</v>
      </c>
      <c r="C2" s="53"/>
      <c r="D2" s="53"/>
    </row>
    <row r="4" spans="1:6" x14ac:dyDescent="0.25">
      <c r="A4" t="s">
        <v>74</v>
      </c>
      <c r="C4" t="s">
        <v>139</v>
      </c>
      <c r="F4" s="2">
        <v>10570.3</v>
      </c>
    </row>
    <row r="6" spans="1:6" x14ac:dyDescent="0.25">
      <c r="A6" s="1"/>
      <c r="B6" t="s">
        <v>64</v>
      </c>
      <c r="C6" t="s">
        <v>75</v>
      </c>
      <c r="F6" s="2">
        <f>Income!D23</f>
        <v>8033.5800000000008</v>
      </c>
    </row>
    <row r="7" spans="1:6" x14ac:dyDescent="0.25">
      <c r="B7" t="s">
        <v>66</v>
      </c>
      <c r="C7" t="s">
        <v>76</v>
      </c>
      <c r="F7" s="2">
        <f>Expenditure!F53</f>
        <v>7468.38</v>
      </c>
    </row>
    <row r="8" spans="1:6" s="1" customFormat="1" x14ac:dyDescent="0.25">
      <c r="A8" s="1" t="s">
        <v>305</v>
      </c>
      <c r="E8" s="22"/>
      <c r="F8" s="22">
        <f>F4+F6-F7</f>
        <v>11135.5</v>
      </c>
    </row>
    <row r="10" spans="1:6" x14ac:dyDescent="0.25">
      <c r="A10" s="1" t="s">
        <v>77</v>
      </c>
    </row>
    <row r="11" spans="1:6" x14ac:dyDescent="0.25">
      <c r="B11" t="s">
        <v>78</v>
      </c>
      <c r="C11" s="9" t="s">
        <v>79</v>
      </c>
      <c r="E11" s="2">
        <v>2493.46</v>
      </c>
    </row>
    <row r="12" spans="1:6" x14ac:dyDescent="0.25">
      <c r="B12" t="s">
        <v>80</v>
      </c>
      <c r="C12" s="9" t="s">
        <v>82</v>
      </c>
      <c r="E12" s="2">
        <v>9946.26</v>
      </c>
    </row>
    <row r="13" spans="1:6" x14ac:dyDescent="0.25">
      <c r="F13" s="2">
        <f>SUM(E11:E12)</f>
        <v>12439.720000000001</v>
      </c>
    </row>
    <row r="14" spans="1:6" x14ac:dyDescent="0.25">
      <c r="A14" s="1" t="s">
        <v>64</v>
      </c>
      <c r="B14" t="s">
        <v>81</v>
      </c>
      <c r="F14"/>
    </row>
    <row r="16" spans="1:6" x14ac:dyDescent="0.25">
      <c r="F16" s="2">
        <f>SUM(E15)</f>
        <v>0</v>
      </c>
    </row>
    <row r="17" spans="1:6" x14ac:dyDescent="0.25">
      <c r="A17" s="56" t="s">
        <v>266</v>
      </c>
      <c r="B17" s="56" t="s">
        <v>267</v>
      </c>
      <c r="C17" s="57" t="s">
        <v>137</v>
      </c>
      <c r="D17" s="2" t="s">
        <v>268</v>
      </c>
      <c r="E17" s="2">
        <v>151.19999999999999</v>
      </c>
    </row>
    <row r="18" spans="1:6" x14ac:dyDescent="0.25">
      <c r="A18" s="56" t="s">
        <v>278</v>
      </c>
      <c r="B18" s="56" t="s">
        <v>279</v>
      </c>
      <c r="C18" s="57" t="s">
        <v>282</v>
      </c>
      <c r="D18" s="2" t="s">
        <v>280</v>
      </c>
      <c r="E18" s="2">
        <v>19.990000000000002</v>
      </c>
    </row>
    <row r="19" spans="1:6" x14ac:dyDescent="0.25">
      <c r="A19" s="56" t="s">
        <v>313</v>
      </c>
      <c r="B19" s="56" t="s">
        <v>48</v>
      </c>
      <c r="C19" s="56" t="s">
        <v>314</v>
      </c>
      <c r="D19" s="57" t="s">
        <v>302</v>
      </c>
      <c r="E19" s="2">
        <v>111.18</v>
      </c>
    </row>
    <row r="20" spans="1:6" x14ac:dyDescent="0.25">
      <c r="A20" s="56" t="s">
        <v>313</v>
      </c>
      <c r="B20" s="56" t="s">
        <v>49</v>
      </c>
      <c r="C20" s="56" t="s">
        <v>315</v>
      </c>
      <c r="D20" s="57" t="s">
        <v>308</v>
      </c>
      <c r="E20" s="2">
        <v>25</v>
      </c>
    </row>
    <row r="21" spans="1:6" x14ac:dyDescent="0.25">
      <c r="A21" s="56"/>
      <c r="B21" s="56" t="s">
        <v>142</v>
      </c>
      <c r="C21" s="56" t="s">
        <v>310</v>
      </c>
      <c r="D21" s="57" t="s">
        <v>311</v>
      </c>
      <c r="E21" s="2">
        <v>36.85</v>
      </c>
    </row>
    <row r="22" spans="1:6" x14ac:dyDescent="0.25">
      <c r="A22" s="56"/>
      <c r="B22" s="56" t="s">
        <v>307</v>
      </c>
      <c r="C22" s="56" t="s">
        <v>306</v>
      </c>
      <c r="D22" s="57" t="s">
        <v>316</v>
      </c>
      <c r="E22" s="2">
        <v>930</v>
      </c>
    </row>
    <row r="23" spans="1:6" x14ac:dyDescent="0.25">
      <c r="A23" s="56" t="s">
        <v>301</v>
      </c>
      <c r="B23" s="56" t="s">
        <v>295</v>
      </c>
      <c r="C23" s="56" t="s">
        <v>296</v>
      </c>
      <c r="D23" s="57" t="s">
        <v>318</v>
      </c>
      <c r="E23" s="2">
        <v>30</v>
      </c>
    </row>
    <row r="24" spans="1:6" x14ac:dyDescent="0.25">
      <c r="F24" s="2">
        <f>SUM(E17:E23)</f>
        <v>1304.22</v>
      </c>
    </row>
    <row r="26" spans="1:6" s="1" customFormat="1" x14ac:dyDescent="0.25">
      <c r="A26" s="1" t="str">
        <f>A8</f>
        <v>Balance as at 31.03.23</v>
      </c>
      <c r="E26" s="22"/>
      <c r="F26" s="22">
        <f>F13+F16-F24</f>
        <v>11135.500000000002</v>
      </c>
    </row>
    <row r="27" spans="1:6" x14ac:dyDescent="0.25">
      <c r="D27" s="67" t="s">
        <v>45</v>
      </c>
      <c r="E27" s="11"/>
      <c r="F27" s="11">
        <f>F8-F26</f>
        <v>0</v>
      </c>
    </row>
    <row r="29" spans="1:6" x14ac:dyDescent="0.25">
      <c r="E29"/>
      <c r="F29"/>
    </row>
    <row r="34" spans="3:6" x14ac:dyDescent="0.25">
      <c r="C34" s="1"/>
    </row>
    <row r="45" spans="3:6" x14ac:dyDescent="0.25">
      <c r="E45"/>
      <c r="F45"/>
    </row>
    <row r="47" spans="3:6" x14ac:dyDescent="0.25">
      <c r="E47"/>
      <c r="F47"/>
    </row>
    <row r="60" spans="5:6" x14ac:dyDescent="0.25">
      <c r="E60"/>
      <c r="F60"/>
    </row>
    <row r="62" spans="5:6" x14ac:dyDescent="0.25">
      <c r="E62"/>
      <c r="F62"/>
    </row>
    <row r="73" spans="5:6" x14ac:dyDescent="0.25">
      <c r="E73"/>
      <c r="F73"/>
    </row>
    <row r="74" spans="5:6" x14ac:dyDescent="0.25">
      <c r="E74"/>
      <c r="F74"/>
    </row>
    <row r="75" spans="5:6" x14ac:dyDescent="0.25">
      <c r="E75"/>
      <c r="F75"/>
    </row>
    <row r="76" spans="5:6" x14ac:dyDescent="0.25">
      <c r="E76"/>
      <c r="F76"/>
    </row>
    <row r="77" spans="5:6" x14ac:dyDescent="0.25">
      <c r="E77"/>
      <c r="F77"/>
    </row>
    <row r="78" spans="5:6" x14ac:dyDescent="0.25">
      <c r="E78"/>
      <c r="F78"/>
    </row>
    <row r="79" spans="5:6" x14ac:dyDescent="0.25">
      <c r="E79"/>
      <c r="F79"/>
    </row>
    <row r="80" spans="5:6" x14ac:dyDescent="0.25">
      <c r="E80"/>
      <c r="F80"/>
    </row>
    <row r="95" spans="5:6" x14ac:dyDescent="0.25">
      <c r="E95"/>
      <c r="F95"/>
    </row>
    <row r="96" spans="5:6" x14ac:dyDescent="0.25">
      <c r="E96"/>
      <c r="F96"/>
    </row>
    <row r="97" spans="5:6" x14ac:dyDescent="0.25">
      <c r="E97"/>
      <c r="F97"/>
    </row>
    <row r="98" spans="5:6" x14ac:dyDescent="0.25">
      <c r="E98"/>
      <c r="F98"/>
    </row>
    <row r="99" spans="5:6" x14ac:dyDescent="0.25">
      <c r="E99"/>
      <c r="F99"/>
    </row>
    <row r="100" spans="5:6" x14ac:dyDescent="0.25">
      <c r="E100"/>
      <c r="F100"/>
    </row>
    <row r="101" spans="5:6" x14ac:dyDescent="0.25">
      <c r="E101"/>
      <c r="F101"/>
    </row>
    <row r="102" spans="5:6" x14ac:dyDescent="0.25">
      <c r="E102"/>
      <c r="F102"/>
    </row>
    <row r="103" spans="5:6" x14ac:dyDescent="0.25">
      <c r="E103"/>
      <c r="F103"/>
    </row>
    <row r="104" spans="5:6" x14ac:dyDescent="0.25">
      <c r="E104"/>
      <c r="F104"/>
    </row>
    <row r="105" spans="5:6" x14ac:dyDescent="0.25">
      <c r="E105"/>
      <c r="F105"/>
    </row>
    <row r="106" spans="5:6" x14ac:dyDescent="0.25">
      <c r="E106"/>
      <c r="F106"/>
    </row>
    <row r="107" spans="5:6" x14ac:dyDescent="0.25">
      <c r="E107"/>
      <c r="F107"/>
    </row>
    <row r="108" spans="5:6" x14ac:dyDescent="0.25">
      <c r="E108"/>
      <c r="F108"/>
    </row>
    <row r="109" spans="5:6" x14ac:dyDescent="0.25">
      <c r="E109"/>
      <c r="F109"/>
    </row>
    <row r="110" spans="5:6" x14ac:dyDescent="0.25">
      <c r="E110"/>
      <c r="F110"/>
    </row>
    <row r="111" spans="5:6" x14ac:dyDescent="0.25">
      <c r="E111"/>
      <c r="F111"/>
    </row>
    <row r="112" spans="5:6" x14ac:dyDescent="0.25">
      <c r="E112"/>
      <c r="F112"/>
    </row>
    <row r="113" spans="5:6" x14ac:dyDescent="0.25">
      <c r="E113"/>
      <c r="F113"/>
    </row>
    <row r="129" spans="5:6" x14ac:dyDescent="0.25">
      <c r="E129"/>
      <c r="F129"/>
    </row>
    <row r="130" spans="5:6" x14ac:dyDescent="0.25">
      <c r="E130"/>
      <c r="F130"/>
    </row>
    <row r="131" spans="5:6" x14ac:dyDescent="0.25">
      <c r="E131"/>
      <c r="F131"/>
    </row>
    <row r="132" spans="5:6" x14ac:dyDescent="0.25">
      <c r="E132"/>
      <c r="F132"/>
    </row>
    <row r="146" spans="5:6" x14ac:dyDescent="0.25">
      <c r="E146"/>
      <c r="F146"/>
    </row>
    <row r="147" spans="5:6" x14ac:dyDescent="0.25">
      <c r="E147"/>
      <c r="F147"/>
    </row>
    <row r="148" spans="5:6" x14ac:dyDescent="0.25">
      <c r="E148"/>
      <c r="F148"/>
    </row>
    <row r="149" spans="5:6" x14ac:dyDescent="0.25">
      <c r="E149"/>
      <c r="F149"/>
    </row>
    <row r="163" spans="5:6" x14ac:dyDescent="0.25">
      <c r="E163"/>
      <c r="F163"/>
    </row>
    <row r="164" spans="5:6" x14ac:dyDescent="0.25">
      <c r="E164"/>
      <c r="F164"/>
    </row>
    <row r="165" spans="5:6" x14ac:dyDescent="0.25">
      <c r="E165"/>
      <c r="F165"/>
    </row>
    <row r="166" spans="5:6" x14ac:dyDescent="0.25">
      <c r="E166"/>
      <c r="F166"/>
    </row>
    <row r="177" spans="5:6" x14ac:dyDescent="0.25">
      <c r="E177"/>
      <c r="F177"/>
    </row>
    <row r="182" spans="5:6" x14ac:dyDescent="0.25">
      <c r="E182"/>
      <c r="F182"/>
    </row>
    <row r="183" spans="5:6" x14ac:dyDescent="0.25">
      <c r="E183"/>
      <c r="F183"/>
    </row>
    <row r="184" spans="5:6" x14ac:dyDescent="0.25">
      <c r="E184"/>
      <c r="F184"/>
    </row>
    <row r="185" spans="5:6" x14ac:dyDescent="0.25">
      <c r="E185"/>
      <c r="F185"/>
    </row>
    <row r="186" spans="5:6" x14ac:dyDescent="0.25">
      <c r="E186"/>
      <c r="F186"/>
    </row>
    <row r="187" spans="5:6" x14ac:dyDescent="0.25">
      <c r="E187"/>
      <c r="F187"/>
    </row>
    <row r="188" spans="5:6" x14ac:dyDescent="0.25">
      <c r="E188"/>
      <c r="F188"/>
    </row>
    <row r="189" spans="5:6" x14ac:dyDescent="0.25">
      <c r="E189"/>
      <c r="F189"/>
    </row>
    <row r="193" spans="5:6" x14ac:dyDescent="0.25">
      <c r="E193"/>
      <c r="F193"/>
    </row>
    <row r="196" spans="5:6" x14ac:dyDescent="0.25">
      <c r="E196"/>
      <c r="F196"/>
    </row>
    <row r="201" spans="5:6" x14ac:dyDescent="0.25">
      <c r="E201"/>
      <c r="F201"/>
    </row>
    <row r="202" spans="5:6" x14ac:dyDescent="0.25">
      <c r="E202"/>
      <c r="F202"/>
    </row>
    <row r="203" spans="5:6" x14ac:dyDescent="0.25">
      <c r="E203"/>
      <c r="F203"/>
    </row>
    <row r="204" spans="5:6" x14ac:dyDescent="0.25">
      <c r="E204"/>
      <c r="F204"/>
    </row>
    <row r="205" spans="5:6" x14ac:dyDescent="0.25">
      <c r="E205"/>
      <c r="F205"/>
    </row>
    <row r="206" spans="5:6" x14ac:dyDescent="0.25">
      <c r="E206"/>
      <c r="F206"/>
    </row>
    <row r="207" spans="5:6" x14ac:dyDescent="0.25">
      <c r="E207"/>
      <c r="F207"/>
    </row>
    <row r="208" spans="5:6" x14ac:dyDescent="0.25">
      <c r="E208"/>
      <c r="F208"/>
    </row>
    <row r="209" spans="5:6" x14ac:dyDescent="0.25">
      <c r="E209"/>
      <c r="F209"/>
    </row>
    <row r="212" spans="5:6" x14ac:dyDescent="0.25">
      <c r="E212"/>
      <c r="F212"/>
    </row>
    <row r="213" spans="5:6" x14ac:dyDescent="0.25">
      <c r="E213"/>
      <c r="F213"/>
    </row>
    <row r="214" spans="5:6" x14ac:dyDescent="0.25">
      <c r="E214"/>
      <c r="F214"/>
    </row>
    <row r="215" spans="5:6" x14ac:dyDescent="0.25">
      <c r="E215"/>
      <c r="F215"/>
    </row>
    <row r="216" spans="5:6" x14ac:dyDescent="0.25">
      <c r="E216"/>
      <c r="F216"/>
    </row>
    <row r="221" spans="5:6" x14ac:dyDescent="0.25">
      <c r="E221"/>
      <c r="F221"/>
    </row>
    <row r="222" spans="5:6" x14ac:dyDescent="0.25">
      <c r="E222"/>
      <c r="F222"/>
    </row>
    <row r="223" spans="5:6" x14ac:dyDescent="0.25">
      <c r="E223"/>
      <c r="F223"/>
    </row>
    <row r="224" spans="5:6" x14ac:dyDescent="0.25">
      <c r="E224"/>
      <c r="F224"/>
    </row>
    <row r="229" spans="5:6" x14ac:dyDescent="0.25">
      <c r="E229"/>
      <c r="F229"/>
    </row>
    <row r="230" spans="5:6" x14ac:dyDescent="0.25">
      <c r="E230"/>
      <c r="F230"/>
    </row>
    <row r="231" spans="5:6" x14ac:dyDescent="0.25">
      <c r="E231"/>
      <c r="F231"/>
    </row>
    <row r="232" spans="5:6" x14ac:dyDescent="0.25">
      <c r="E232"/>
      <c r="F232"/>
    </row>
    <row r="238" spans="5:6" x14ac:dyDescent="0.25">
      <c r="E238"/>
      <c r="F238"/>
    </row>
    <row r="239" spans="5:6" x14ac:dyDescent="0.25">
      <c r="E239"/>
      <c r="F239"/>
    </row>
    <row r="240" spans="5:6" x14ac:dyDescent="0.25">
      <c r="E240"/>
      <c r="F240"/>
    </row>
    <row r="241" spans="5:6" x14ac:dyDescent="0.25">
      <c r="E241"/>
      <c r="F241"/>
    </row>
    <row r="242" spans="5:6" x14ac:dyDescent="0.25">
      <c r="E242"/>
      <c r="F242"/>
    </row>
    <row r="243" spans="5:6" x14ac:dyDescent="0.25">
      <c r="E243"/>
      <c r="F243"/>
    </row>
    <row r="248" spans="5:6" x14ac:dyDescent="0.25">
      <c r="E248"/>
      <c r="F248"/>
    </row>
    <row r="249" spans="5:6" x14ac:dyDescent="0.25">
      <c r="E249"/>
      <c r="F249"/>
    </row>
    <row r="250" spans="5:6" x14ac:dyDescent="0.25">
      <c r="E250"/>
      <c r="F250"/>
    </row>
    <row r="251" spans="5:6" x14ac:dyDescent="0.25">
      <c r="E251"/>
      <c r="F251"/>
    </row>
    <row r="254" spans="5:6" x14ac:dyDescent="0.25">
      <c r="E254"/>
      <c r="F254"/>
    </row>
    <row r="255" spans="5:6" x14ac:dyDescent="0.25">
      <c r="E255"/>
      <c r="F255"/>
    </row>
    <row r="256" spans="5:6" x14ac:dyDescent="0.25">
      <c r="E256"/>
      <c r="F256"/>
    </row>
    <row r="257" spans="5:6" x14ac:dyDescent="0.25">
      <c r="E257"/>
      <c r="F257"/>
    </row>
    <row r="258" spans="5:6" x14ac:dyDescent="0.25">
      <c r="E258"/>
      <c r="F258"/>
    </row>
    <row r="259" spans="5:6" x14ac:dyDescent="0.25">
      <c r="E259"/>
      <c r="F259"/>
    </row>
    <row r="260" spans="5:6" x14ac:dyDescent="0.25">
      <c r="E260"/>
      <c r="F260"/>
    </row>
    <row r="261" spans="5:6" x14ac:dyDescent="0.25">
      <c r="E261"/>
      <c r="F261"/>
    </row>
    <row r="262" spans="5:6" x14ac:dyDescent="0.25">
      <c r="E262"/>
      <c r="F262"/>
    </row>
    <row r="263" spans="5:6" x14ac:dyDescent="0.25">
      <c r="E263"/>
      <c r="F263"/>
    </row>
    <row r="264" spans="5:6" x14ac:dyDescent="0.25">
      <c r="E264"/>
      <c r="F264"/>
    </row>
    <row r="265" spans="5:6" x14ac:dyDescent="0.25">
      <c r="E265"/>
      <c r="F265"/>
    </row>
    <row r="266" spans="5:6" x14ac:dyDescent="0.25">
      <c r="E266"/>
      <c r="F266"/>
    </row>
    <row r="267" spans="5:6" x14ac:dyDescent="0.25">
      <c r="E267"/>
      <c r="F267"/>
    </row>
    <row r="268" spans="5:6" x14ac:dyDescent="0.25">
      <c r="E268"/>
      <c r="F268"/>
    </row>
    <row r="269" spans="5:6" x14ac:dyDescent="0.25">
      <c r="E269"/>
      <c r="F269"/>
    </row>
    <row r="270" spans="5:6" x14ac:dyDescent="0.25">
      <c r="E270"/>
      <c r="F270"/>
    </row>
    <row r="271" spans="5:6" x14ac:dyDescent="0.25">
      <c r="E271"/>
      <c r="F271"/>
    </row>
    <row r="272" spans="5:6" x14ac:dyDescent="0.25">
      <c r="E272"/>
      <c r="F272"/>
    </row>
    <row r="273" spans="5:6" x14ac:dyDescent="0.25">
      <c r="E273"/>
      <c r="F273"/>
    </row>
    <row r="274" spans="5:6" x14ac:dyDescent="0.25">
      <c r="E274"/>
      <c r="F274"/>
    </row>
    <row r="275" spans="5:6" x14ac:dyDescent="0.25">
      <c r="E275"/>
      <c r="F275"/>
    </row>
    <row r="283" spans="5:6" x14ac:dyDescent="0.25">
      <c r="E283"/>
      <c r="F283"/>
    </row>
    <row r="284" spans="5:6" x14ac:dyDescent="0.25">
      <c r="E284"/>
      <c r="F284"/>
    </row>
    <row r="285" spans="5:6" x14ac:dyDescent="0.25">
      <c r="E285"/>
      <c r="F285"/>
    </row>
    <row r="286" spans="5:6" x14ac:dyDescent="0.25">
      <c r="E286"/>
      <c r="F286"/>
    </row>
    <row r="287" spans="5:6" x14ac:dyDescent="0.25">
      <c r="E287"/>
      <c r="F287"/>
    </row>
    <row r="288" spans="5:6" x14ac:dyDescent="0.25">
      <c r="E288"/>
      <c r="F288"/>
    </row>
    <row r="289" spans="5:6" x14ac:dyDescent="0.25">
      <c r="E289"/>
      <c r="F289"/>
    </row>
    <row r="290" spans="5:6" x14ac:dyDescent="0.25">
      <c r="E290"/>
      <c r="F290"/>
    </row>
    <row r="291" spans="5:6" x14ac:dyDescent="0.25">
      <c r="E291"/>
      <c r="F291"/>
    </row>
    <row r="292" spans="5:6" x14ac:dyDescent="0.25">
      <c r="E292"/>
      <c r="F292"/>
    </row>
    <row r="293" spans="5:6" x14ac:dyDescent="0.25">
      <c r="E293"/>
      <c r="F293"/>
    </row>
    <row r="294" spans="5:6" x14ac:dyDescent="0.25">
      <c r="E294"/>
      <c r="F294"/>
    </row>
    <row r="295" spans="5:6" x14ac:dyDescent="0.25">
      <c r="E295"/>
      <c r="F295"/>
    </row>
    <row r="296" spans="5:6" x14ac:dyDescent="0.25">
      <c r="E296"/>
      <c r="F296"/>
    </row>
    <row r="297" spans="5:6" x14ac:dyDescent="0.25">
      <c r="E297"/>
      <c r="F297"/>
    </row>
    <row r="298" spans="5:6" x14ac:dyDescent="0.25">
      <c r="E298"/>
      <c r="F298"/>
    </row>
    <row r="300" spans="5:6" x14ac:dyDescent="0.25">
      <c r="E300"/>
      <c r="F300"/>
    </row>
    <row r="301" spans="5:6" x14ac:dyDescent="0.25">
      <c r="E301"/>
      <c r="F301"/>
    </row>
    <row r="302" spans="5:6" x14ac:dyDescent="0.25">
      <c r="E302"/>
      <c r="F302"/>
    </row>
    <row r="303" spans="5:6" x14ac:dyDescent="0.25">
      <c r="E303"/>
      <c r="F303"/>
    </row>
    <row r="304" spans="5:6" x14ac:dyDescent="0.25">
      <c r="E304"/>
      <c r="F304"/>
    </row>
    <row r="305" spans="5:6" x14ac:dyDescent="0.25">
      <c r="E305"/>
      <c r="F305"/>
    </row>
    <row r="306" spans="5:6" x14ac:dyDescent="0.25">
      <c r="E306"/>
      <c r="F306"/>
    </row>
    <row r="307" spans="5:6" x14ac:dyDescent="0.25">
      <c r="E307"/>
      <c r="F307"/>
    </row>
    <row r="308" spans="5:6" x14ac:dyDescent="0.25">
      <c r="E308"/>
      <c r="F308"/>
    </row>
    <row r="309" spans="5:6" x14ac:dyDescent="0.25">
      <c r="E309"/>
      <c r="F309"/>
    </row>
    <row r="310" spans="5:6" x14ac:dyDescent="0.25">
      <c r="E310"/>
      <c r="F310"/>
    </row>
    <row r="311" spans="5:6" x14ac:dyDescent="0.25">
      <c r="E311"/>
      <c r="F311"/>
    </row>
    <row r="312" spans="5:6" x14ac:dyDescent="0.25">
      <c r="E312"/>
      <c r="F312"/>
    </row>
    <row r="313" spans="5:6" x14ac:dyDescent="0.25">
      <c r="E313"/>
      <c r="F313"/>
    </row>
    <row r="314" spans="5:6" x14ac:dyDescent="0.25">
      <c r="E314"/>
      <c r="F314"/>
    </row>
    <row r="315" spans="5:6" x14ac:dyDescent="0.25">
      <c r="E315"/>
      <c r="F315"/>
    </row>
    <row r="316" spans="5:6" x14ac:dyDescent="0.25">
      <c r="E316"/>
      <c r="F316"/>
    </row>
    <row r="317" spans="5:6" x14ac:dyDescent="0.25">
      <c r="E317"/>
      <c r="F317"/>
    </row>
    <row r="318" spans="5:6" x14ac:dyDescent="0.25">
      <c r="E318"/>
      <c r="F318"/>
    </row>
    <row r="319" spans="5:6" x14ac:dyDescent="0.25">
      <c r="E319"/>
      <c r="F319"/>
    </row>
    <row r="320" spans="5:6" x14ac:dyDescent="0.25">
      <c r="E320"/>
      <c r="F320"/>
    </row>
    <row r="321" spans="5:6" x14ac:dyDescent="0.25">
      <c r="E321"/>
      <c r="F321"/>
    </row>
    <row r="322" spans="5:6" x14ac:dyDescent="0.25">
      <c r="E322"/>
      <c r="F322"/>
    </row>
    <row r="323" spans="5:6" x14ac:dyDescent="0.25">
      <c r="E323"/>
      <c r="F323"/>
    </row>
    <row r="324" spans="5:6" x14ac:dyDescent="0.25">
      <c r="E324"/>
      <c r="F324"/>
    </row>
    <row r="331" spans="5:6" x14ac:dyDescent="0.25">
      <c r="E331"/>
      <c r="F331"/>
    </row>
    <row r="332" spans="5:6" x14ac:dyDescent="0.25">
      <c r="E332"/>
      <c r="F332"/>
    </row>
    <row r="333" spans="5:6" x14ac:dyDescent="0.25">
      <c r="E333"/>
      <c r="F333"/>
    </row>
    <row r="334" spans="5:6" x14ac:dyDescent="0.25">
      <c r="E334"/>
      <c r="F334"/>
    </row>
    <row r="335" spans="5:6" x14ac:dyDescent="0.25">
      <c r="E335"/>
      <c r="F335"/>
    </row>
    <row r="336" spans="5:6" x14ac:dyDescent="0.25">
      <c r="E336"/>
      <c r="F336"/>
    </row>
    <row r="337" spans="5:6" x14ac:dyDescent="0.25">
      <c r="E337"/>
      <c r="F337"/>
    </row>
    <row r="338" spans="5:6" x14ac:dyDescent="0.25">
      <c r="E338"/>
      <c r="F338"/>
    </row>
    <row r="339" spans="5:6" x14ac:dyDescent="0.25">
      <c r="E339"/>
      <c r="F339"/>
    </row>
    <row r="340" spans="5:6" x14ac:dyDescent="0.25">
      <c r="E340"/>
      <c r="F340"/>
    </row>
    <row r="341" spans="5:6" x14ac:dyDescent="0.25">
      <c r="E341"/>
      <c r="F341"/>
    </row>
    <row r="342" spans="5:6" x14ac:dyDescent="0.25">
      <c r="E342"/>
      <c r="F342"/>
    </row>
    <row r="343" spans="5:6" x14ac:dyDescent="0.25">
      <c r="E343"/>
      <c r="F343"/>
    </row>
    <row r="344" spans="5:6" x14ac:dyDescent="0.25">
      <c r="E344"/>
      <c r="F344"/>
    </row>
    <row r="345" spans="5:6" x14ac:dyDescent="0.25">
      <c r="E345"/>
      <c r="F345"/>
    </row>
    <row r="346" spans="5:6" x14ac:dyDescent="0.25">
      <c r="E346"/>
      <c r="F346"/>
    </row>
    <row r="347" spans="5:6" x14ac:dyDescent="0.25">
      <c r="E347"/>
      <c r="F347"/>
    </row>
    <row r="348" spans="5:6" x14ac:dyDescent="0.25">
      <c r="E348"/>
      <c r="F348"/>
    </row>
    <row r="349" spans="5:6" x14ac:dyDescent="0.25">
      <c r="E349"/>
      <c r="F349"/>
    </row>
    <row r="350" spans="5:6" x14ac:dyDescent="0.25">
      <c r="E350"/>
      <c r="F350"/>
    </row>
    <row r="351" spans="5:6" x14ac:dyDescent="0.25">
      <c r="E351"/>
      <c r="F351"/>
    </row>
    <row r="352" spans="5:6" x14ac:dyDescent="0.25">
      <c r="E352"/>
      <c r="F352"/>
    </row>
    <row r="353" spans="5:6" x14ac:dyDescent="0.25">
      <c r="E353"/>
      <c r="F353"/>
    </row>
    <row r="354" spans="5:6" x14ac:dyDescent="0.25">
      <c r="E354"/>
      <c r="F354"/>
    </row>
    <row r="355" spans="5:6" x14ac:dyDescent="0.25">
      <c r="E355"/>
      <c r="F355"/>
    </row>
    <row r="356" spans="5:6" x14ac:dyDescent="0.25">
      <c r="E356"/>
      <c r="F356"/>
    </row>
    <row r="357" spans="5:6" x14ac:dyDescent="0.25">
      <c r="E357"/>
      <c r="F357"/>
    </row>
    <row r="358" spans="5:6" x14ac:dyDescent="0.25">
      <c r="E358"/>
      <c r="F358"/>
    </row>
  </sheetData>
  <phoneticPr fontId="3" type="noConversion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85B03-604D-40C6-AF40-74CB7851E4E7}">
  <dimension ref="A1:F131"/>
  <sheetViews>
    <sheetView workbookViewId="0">
      <selection activeCell="A3" sqref="A3"/>
    </sheetView>
  </sheetViews>
  <sheetFormatPr defaultRowHeight="15" x14ac:dyDescent="0.25"/>
  <cols>
    <col min="2" max="2" width="20.85546875" bestFit="1" customWidth="1"/>
    <col min="3" max="3" width="30" customWidth="1"/>
    <col min="4" max="4" width="8.5703125" bestFit="1" customWidth="1"/>
    <col min="5" max="5" width="9.7109375" style="2" customWidth="1"/>
  </cols>
  <sheetData>
    <row r="1" spans="1:5" x14ac:dyDescent="0.25">
      <c r="A1" s="1" t="s">
        <v>46</v>
      </c>
    </row>
    <row r="2" spans="1:5" x14ac:dyDescent="0.25">
      <c r="A2" s="1" t="s">
        <v>323</v>
      </c>
    </row>
    <row r="3" spans="1:5" x14ac:dyDescent="0.25">
      <c r="B3" s="1"/>
    </row>
    <row r="4" spans="1:5" s="54" customFormat="1" x14ac:dyDescent="0.25">
      <c r="A4" s="54" t="s">
        <v>0</v>
      </c>
      <c r="B4" s="54" t="s">
        <v>11</v>
      </c>
      <c r="C4" s="54" t="s">
        <v>84</v>
      </c>
      <c r="D4" s="54" t="s">
        <v>2</v>
      </c>
      <c r="E4" s="55" t="s">
        <v>9</v>
      </c>
    </row>
    <row r="5" spans="1:5" s="54" customFormat="1" x14ac:dyDescent="0.25">
      <c r="E5" s="55" t="s">
        <v>85</v>
      </c>
    </row>
    <row r="6" spans="1:5" s="54" customFormat="1" x14ac:dyDescent="0.25">
      <c r="A6" s="65"/>
      <c r="B6" s="12"/>
      <c r="C6" s="65"/>
      <c r="D6" s="12"/>
      <c r="E6" s="66"/>
    </row>
    <row r="7" spans="1:5" s="12" customFormat="1" x14ac:dyDescent="0.25">
      <c r="A7" s="65"/>
      <c r="B7" s="65"/>
      <c r="C7" s="65"/>
      <c r="D7" s="65"/>
      <c r="E7" s="66"/>
    </row>
    <row r="8" spans="1:5" s="65" customFormat="1" x14ac:dyDescent="0.25">
      <c r="E8" s="66"/>
    </row>
    <row r="9" spans="1:5" s="65" customFormat="1" x14ac:dyDescent="0.25">
      <c r="E9" s="66"/>
    </row>
    <row r="10" spans="1:5" s="65" customFormat="1" x14ac:dyDescent="0.25">
      <c r="E10" s="66"/>
    </row>
    <row r="11" spans="1:5" s="65" customFormat="1" x14ac:dyDescent="0.25">
      <c r="E11" s="66"/>
    </row>
    <row r="12" spans="1:5" s="65" customFormat="1" x14ac:dyDescent="0.25">
      <c r="E12" s="66"/>
    </row>
    <row r="13" spans="1:5" s="61" customFormat="1" ht="13.5" customHeight="1" x14ac:dyDescent="0.25">
      <c r="A13" s="59"/>
      <c r="B13" s="56"/>
      <c r="C13" s="56"/>
      <c r="D13" s="56"/>
      <c r="E13" s="58"/>
    </row>
    <row r="14" spans="1:5" s="61" customFormat="1" ht="13.5" customHeight="1" x14ac:dyDescent="0.25">
      <c r="A14" s="59"/>
      <c r="B14" s="56"/>
      <c r="C14" s="61" t="s">
        <v>86</v>
      </c>
      <c r="D14" s="56"/>
      <c r="E14" s="60">
        <f>SUM(E6:E13)</f>
        <v>0</v>
      </c>
    </row>
    <row r="15" spans="1:5" s="61" customFormat="1" ht="13.5" customHeight="1" x14ac:dyDescent="0.25">
      <c r="A15" s="59"/>
      <c r="B15" s="56"/>
      <c r="C15" s="56"/>
      <c r="D15" s="56"/>
      <c r="E15" s="58"/>
    </row>
    <row r="16" spans="1:5" s="61" customFormat="1" ht="13.5" customHeight="1" x14ac:dyDescent="0.25">
      <c r="A16" s="59"/>
      <c r="B16" s="56"/>
      <c r="C16" s="56"/>
      <c r="D16" s="56"/>
      <c r="E16" s="58"/>
    </row>
    <row r="17" spans="1:5" s="61" customFormat="1" ht="13.5" customHeight="1" x14ac:dyDescent="0.25">
      <c r="A17" s="59"/>
      <c r="B17" s="56"/>
      <c r="C17" s="56"/>
      <c r="D17" s="56"/>
      <c r="E17" s="58"/>
    </row>
    <row r="18" spans="1:5" s="1" customFormat="1" x14ac:dyDescent="0.25">
      <c r="E18" s="22"/>
    </row>
    <row r="20" spans="1:5" x14ac:dyDescent="0.25">
      <c r="E20" s="62"/>
    </row>
    <row r="21" spans="1:5" x14ac:dyDescent="0.25">
      <c r="C21" s="1"/>
      <c r="E21"/>
    </row>
    <row r="33" spans="1:6" s="2" customFormat="1" x14ac:dyDescent="0.25">
      <c r="A33"/>
      <c r="B33"/>
      <c r="C33"/>
      <c r="D33"/>
      <c r="E33"/>
      <c r="F33"/>
    </row>
    <row r="34" spans="1:6" s="2" customFormat="1" x14ac:dyDescent="0.25">
      <c r="A34"/>
      <c r="B34"/>
      <c r="C34"/>
      <c r="D34"/>
      <c r="E34"/>
      <c r="F34"/>
    </row>
    <row r="35" spans="1:6" s="2" customFormat="1" x14ac:dyDescent="0.25">
      <c r="A35"/>
      <c r="B35"/>
      <c r="C35"/>
      <c r="D35"/>
      <c r="E35"/>
      <c r="F35"/>
    </row>
    <row r="36" spans="1:6" s="2" customFormat="1" x14ac:dyDescent="0.25">
      <c r="A36"/>
      <c r="B36"/>
      <c r="C36"/>
      <c r="D36"/>
      <c r="E36"/>
      <c r="F36"/>
    </row>
    <row r="37" spans="1:6" s="2" customFormat="1" x14ac:dyDescent="0.25">
      <c r="A37"/>
      <c r="B37"/>
      <c r="C37"/>
      <c r="D37"/>
      <c r="E37"/>
      <c r="F37"/>
    </row>
    <row r="38" spans="1:6" s="2" customFormat="1" x14ac:dyDescent="0.25">
      <c r="A38"/>
      <c r="B38"/>
      <c r="C38"/>
      <c r="D38"/>
      <c r="E38"/>
      <c r="F38"/>
    </row>
    <row r="39" spans="1:6" s="2" customFormat="1" x14ac:dyDescent="0.25">
      <c r="A39"/>
      <c r="B39"/>
      <c r="C39"/>
      <c r="D39"/>
      <c r="E39"/>
      <c r="F39"/>
    </row>
    <row r="40" spans="1:6" s="2" customFormat="1" x14ac:dyDescent="0.25">
      <c r="A40"/>
      <c r="B40"/>
      <c r="C40"/>
      <c r="D40"/>
      <c r="E40"/>
      <c r="F40"/>
    </row>
    <row r="41" spans="1:6" s="2" customFormat="1" x14ac:dyDescent="0.25">
      <c r="A41"/>
      <c r="B41"/>
      <c r="C41"/>
      <c r="D41"/>
      <c r="E41"/>
      <c r="F41"/>
    </row>
    <row r="42" spans="1:6" s="2" customFormat="1" x14ac:dyDescent="0.25">
      <c r="A42"/>
      <c r="B42"/>
      <c r="C42"/>
      <c r="D42"/>
      <c r="E42"/>
      <c r="F42"/>
    </row>
    <row r="43" spans="1:6" s="2" customFormat="1" x14ac:dyDescent="0.25">
      <c r="A43"/>
      <c r="B43"/>
      <c r="C43"/>
      <c r="D43"/>
      <c r="E43"/>
      <c r="F43"/>
    </row>
    <row r="44" spans="1:6" s="2" customFormat="1" x14ac:dyDescent="0.25">
      <c r="A44"/>
      <c r="B44"/>
      <c r="C44"/>
      <c r="D44"/>
      <c r="E44"/>
      <c r="F44"/>
    </row>
    <row r="45" spans="1:6" s="2" customFormat="1" x14ac:dyDescent="0.25">
      <c r="A45"/>
      <c r="B45"/>
      <c r="C45"/>
      <c r="D45"/>
      <c r="E45"/>
      <c r="F45"/>
    </row>
    <row r="46" spans="1:6" s="2" customFormat="1" x14ac:dyDescent="0.25">
      <c r="A46"/>
      <c r="B46"/>
      <c r="C46"/>
      <c r="D46"/>
      <c r="E46"/>
      <c r="F46"/>
    </row>
    <row r="47" spans="1:6" s="2" customFormat="1" x14ac:dyDescent="0.25">
      <c r="A47"/>
      <c r="B47"/>
      <c r="C47"/>
      <c r="D47"/>
      <c r="E47"/>
      <c r="F47"/>
    </row>
    <row r="48" spans="1:6" s="2" customFormat="1" x14ac:dyDescent="0.25">
      <c r="A48"/>
      <c r="B48"/>
      <c r="C48"/>
      <c r="D48"/>
      <c r="E48"/>
      <c r="F48"/>
    </row>
    <row r="49" spans="1:6" s="2" customFormat="1" x14ac:dyDescent="0.25">
      <c r="A49"/>
      <c r="B49"/>
      <c r="C49"/>
      <c r="D49"/>
      <c r="E49"/>
      <c r="F49"/>
    </row>
    <row r="50" spans="1:6" s="2" customFormat="1" x14ac:dyDescent="0.25">
      <c r="A50"/>
      <c r="B50"/>
      <c r="C50"/>
      <c r="D50"/>
      <c r="E50"/>
      <c r="F50"/>
    </row>
    <row r="51" spans="1:6" s="2" customFormat="1" x14ac:dyDescent="0.25">
      <c r="A51"/>
      <c r="B51"/>
      <c r="C51"/>
      <c r="D51"/>
      <c r="E51"/>
      <c r="F51"/>
    </row>
    <row r="52" spans="1:6" s="2" customFormat="1" x14ac:dyDescent="0.25">
      <c r="A52"/>
      <c r="B52"/>
      <c r="C52"/>
      <c r="D52"/>
      <c r="E52"/>
      <c r="F52"/>
    </row>
    <row r="53" spans="1:6" s="2" customFormat="1" x14ac:dyDescent="0.25">
      <c r="A53"/>
      <c r="B53"/>
      <c r="C53"/>
      <c r="D53"/>
      <c r="E53"/>
      <c r="F53"/>
    </row>
    <row r="54" spans="1:6" s="2" customFormat="1" x14ac:dyDescent="0.25">
      <c r="A54"/>
      <c r="B54"/>
      <c r="C54"/>
      <c r="D54"/>
      <c r="E54"/>
      <c r="F54"/>
    </row>
    <row r="55" spans="1:6" s="2" customFormat="1" x14ac:dyDescent="0.25">
      <c r="A55"/>
      <c r="B55"/>
      <c r="C55"/>
      <c r="D55"/>
      <c r="E55"/>
      <c r="F55"/>
    </row>
    <row r="56" spans="1:6" s="2" customFormat="1" x14ac:dyDescent="0.25">
      <c r="A56"/>
      <c r="B56"/>
      <c r="C56"/>
      <c r="D56"/>
      <c r="E56"/>
      <c r="F56"/>
    </row>
    <row r="57" spans="1:6" s="2" customFormat="1" x14ac:dyDescent="0.25">
      <c r="A57"/>
      <c r="B57"/>
      <c r="C57"/>
      <c r="D57"/>
      <c r="E57"/>
      <c r="F57"/>
    </row>
    <row r="58" spans="1:6" s="2" customFormat="1" x14ac:dyDescent="0.25">
      <c r="A58"/>
      <c r="B58"/>
      <c r="C58"/>
      <c r="D58"/>
      <c r="E58"/>
      <c r="F58"/>
    </row>
    <row r="59" spans="1:6" s="2" customFormat="1" x14ac:dyDescent="0.25">
      <c r="A59"/>
      <c r="B59"/>
      <c r="C59"/>
      <c r="D59"/>
      <c r="E59"/>
      <c r="F59"/>
    </row>
    <row r="60" spans="1:6" s="2" customFormat="1" x14ac:dyDescent="0.25">
      <c r="A60"/>
      <c r="B60"/>
      <c r="C60"/>
      <c r="D60"/>
      <c r="E60"/>
      <c r="F60"/>
    </row>
    <row r="61" spans="1:6" s="2" customFormat="1" x14ac:dyDescent="0.25">
      <c r="A61"/>
      <c r="B61"/>
      <c r="C61"/>
      <c r="D61"/>
      <c r="E61"/>
      <c r="F61"/>
    </row>
    <row r="62" spans="1:6" s="2" customFormat="1" x14ac:dyDescent="0.25">
      <c r="A62"/>
      <c r="B62"/>
      <c r="C62"/>
      <c r="D62"/>
      <c r="E62"/>
      <c r="F62"/>
    </row>
    <row r="63" spans="1:6" s="2" customFormat="1" x14ac:dyDescent="0.25">
      <c r="A63"/>
      <c r="B63"/>
      <c r="C63"/>
      <c r="D63"/>
      <c r="E63"/>
      <c r="F63"/>
    </row>
    <row r="64" spans="1:6" s="2" customFormat="1" x14ac:dyDescent="0.25">
      <c r="A64"/>
      <c r="B64"/>
      <c r="C64"/>
      <c r="D64"/>
      <c r="E64"/>
      <c r="F64"/>
    </row>
    <row r="65" spans="1:6" s="2" customFormat="1" x14ac:dyDescent="0.25">
      <c r="A65"/>
      <c r="B65"/>
      <c r="C65"/>
      <c r="D65"/>
      <c r="E65"/>
      <c r="F65"/>
    </row>
    <row r="66" spans="1:6" s="2" customFormat="1" x14ac:dyDescent="0.25">
      <c r="A66"/>
      <c r="B66"/>
      <c r="C66"/>
      <c r="D66"/>
      <c r="E66"/>
      <c r="F66"/>
    </row>
    <row r="67" spans="1:6" s="2" customFormat="1" x14ac:dyDescent="0.25">
      <c r="A67"/>
      <c r="B67"/>
      <c r="C67"/>
      <c r="D67"/>
      <c r="E67"/>
      <c r="F67"/>
    </row>
    <row r="68" spans="1:6" s="2" customFormat="1" x14ac:dyDescent="0.25">
      <c r="A68"/>
      <c r="B68"/>
      <c r="C68"/>
      <c r="D68"/>
      <c r="E68"/>
      <c r="F68"/>
    </row>
    <row r="69" spans="1:6" s="2" customFormat="1" x14ac:dyDescent="0.25">
      <c r="A69"/>
      <c r="B69"/>
      <c r="C69"/>
      <c r="D69"/>
      <c r="E69"/>
      <c r="F69"/>
    </row>
    <row r="70" spans="1:6" s="2" customFormat="1" x14ac:dyDescent="0.25">
      <c r="A70"/>
      <c r="B70"/>
      <c r="C70"/>
      <c r="D70"/>
      <c r="E70"/>
      <c r="F70"/>
    </row>
    <row r="71" spans="1:6" s="2" customFormat="1" x14ac:dyDescent="0.25">
      <c r="A71"/>
      <c r="B71"/>
      <c r="C71"/>
      <c r="D71"/>
      <c r="E71"/>
      <c r="F71"/>
    </row>
    <row r="72" spans="1:6" s="2" customFormat="1" x14ac:dyDescent="0.25">
      <c r="A72"/>
      <c r="B72"/>
      <c r="C72"/>
      <c r="D72"/>
      <c r="E72"/>
      <c r="F72"/>
    </row>
    <row r="73" spans="1:6" s="2" customFormat="1" x14ac:dyDescent="0.25">
      <c r="A73"/>
      <c r="B73"/>
      <c r="C73"/>
      <c r="D73"/>
      <c r="E73"/>
      <c r="F73"/>
    </row>
    <row r="74" spans="1:6" s="2" customFormat="1" x14ac:dyDescent="0.25">
      <c r="A74"/>
      <c r="B74"/>
      <c r="C74"/>
      <c r="D74"/>
      <c r="E74"/>
      <c r="F74"/>
    </row>
    <row r="75" spans="1:6" s="2" customFormat="1" x14ac:dyDescent="0.25">
      <c r="A75"/>
      <c r="B75"/>
      <c r="C75"/>
      <c r="D75"/>
      <c r="E75"/>
      <c r="F75"/>
    </row>
    <row r="76" spans="1:6" s="2" customFormat="1" x14ac:dyDescent="0.25">
      <c r="A76"/>
      <c r="B76"/>
      <c r="C76"/>
      <c r="D76"/>
      <c r="E76"/>
      <c r="F76"/>
    </row>
    <row r="77" spans="1:6" s="2" customFormat="1" x14ac:dyDescent="0.25">
      <c r="A77"/>
      <c r="B77"/>
      <c r="C77"/>
      <c r="D77"/>
      <c r="E77"/>
      <c r="F77"/>
    </row>
    <row r="78" spans="1:6" s="2" customFormat="1" x14ac:dyDescent="0.25">
      <c r="A78"/>
      <c r="B78"/>
      <c r="C78"/>
      <c r="D78"/>
      <c r="E78"/>
      <c r="F78"/>
    </row>
    <row r="79" spans="1:6" s="2" customFormat="1" x14ac:dyDescent="0.25">
      <c r="A79"/>
      <c r="B79"/>
      <c r="C79"/>
      <c r="D79"/>
      <c r="E79"/>
      <c r="F79"/>
    </row>
    <row r="80" spans="1:6" s="2" customFormat="1" x14ac:dyDescent="0.25">
      <c r="A80"/>
      <c r="B80"/>
      <c r="C80"/>
      <c r="D80"/>
      <c r="E80"/>
      <c r="F80"/>
    </row>
    <row r="81" spans="1:6" s="2" customFormat="1" x14ac:dyDescent="0.25">
      <c r="A81"/>
      <c r="B81"/>
      <c r="C81"/>
      <c r="D81"/>
      <c r="E81"/>
      <c r="F81"/>
    </row>
    <row r="82" spans="1:6" s="2" customFormat="1" x14ac:dyDescent="0.25">
      <c r="A82"/>
      <c r="B82"/>
      <c r="C82"/>
      <c r="D82"/>
      <c r="E82"/>
      <c r="F82"/>
    </row>
    <row r="83" spans="1:6" s="2" customFormat="1" x14ac:dyDescent="0.25">
      <c r="A83"/>
      <c r="B83"/>
      <c r="C83"/>
      <c r="D83"/>
      <c r="E83"/>
      <c r="F83"/>
    </row>
    <row r="84" spans="1:6" s="2" customFormat="1" x14ac:dyDescent="0.25">
      <c r="A84"/>
      <c r="B84"/>
      <c r="C84"/>
      <c r="D84"/>
      <c r="E84"/>
      <c r="F84"/>
    </row>
    <row r="85" spans="1:6" s="2" customFormat="1" x14ac:dyDescent="0.25">
      <c r="A85"/>
      <c r="B85"/>
      <c r="C85"/>
      <c r="D85"/>
      <c r="E85"/>
      <c r="F85"/>
    </row>
    <row r="86" spans="1:6" s="2" customFormat="1" x14ac:dyDescent="0.25">
      <c r="A86"/>
      <c r="B86"/>
      <c r="C86"/>
      <c r="D86"/>
      <c r="E86"/>
      <c r="F86"/>
    </row>
    <row r="87" spans="1:6" s="2" customFormat="1" x14ac:dyDescent="0.25">
      <c r="A87"/>
      <c r="B87"/>
      <c r="C87"/>
      <c r="D87"/>
      <c r="E87"/>
      <c r="F87"/>
    </row>
    <row r="88" spans="1:6" s="2" customFormat="1" x14ac:dyDescent="0.25">
      <c r="A88"/>
      <c r="B88"/>
      <c r="C88"/>
      <c r="D88"/>
      <c r="E88"/>
      <c r="F88"/>
    </row>
    <row r="89" spans="1:6" s="2" customFormat="1" x14ac:dyDescent="0.25">
      <c r="A89"/>
      <c r="B89"/>
      <c r="C89"/>
      <c r="D89"/>
      <c r="E89"/>
      <c r="F89"/>
    </row>
    <row r="90" spans="1:6" s="2" customFormat="1" x14ac:dyDescent="0.25">
      <c r="A90"/>
      <c r="B90"/>
      <c r="C90"/>
      <c r="D90"/>
      <c r="E90"/>
      <c r="F90"/>
    </row>
    <row r="91" spans="1:6" s="2" customFormat="1" x14ac:dyDescent="0.25">
      <c r="A91"/>
      <c r="B91"/>
      <c r="C91"/>
      <c r="D91"/>
      <c r="E91"/>
      <c r="F91"/>
    </row>
    <row r="92" spans="1:6" s="2" customFormat="1" x14ac:dyDescent="0.25">
      <c r="A92"/>
      <c r="B92"/>
      <c r="C92"/>
      <c r="D92"/>
      <c r="E92"/>
      <c r="F92"/>
    </row>
    <row r="93" spans="1:6" s="2" customFormat="1" x14ac:dyDescent="0.25">
      <c r="A93"/>
      <c r="B93"/>
      <c r="C93"/>
      <c r="D93"/>
      <c r="E93"/>
      <c r="F93"/>
    </row>
    <row r="94" spans="1:6" s="2" customFormat="1" x14ac:dyDescent="0.25">
      <c r="A94"/>
      <c r="B94"/>
      <c r="C94"/>
      <c r="D94"/>
      <c r="E94"/>
      <c r="F94"/>
    </row>
    <row r="95" spans="1:6" s="2" customFormat="1" x14ac:dyDescent="0.25">
      <c r="A95"/>
      <c r="B95"/>
      <c r="C95"/>
      <c r="D95"/>
      <c r="E95"/>
      <c r="F95"/>
    </row>
    <row r="96" spans="1:6" s="2" customFormat="1" x14ac:dyDescent="0.25">
      <c r="A96"/>
      <c r="B96"/>
      <c r="C96"/>
      <c r="D96"/>
      <c r="E96"/>
      <c r="F96"/>
    </row>
    <row r="97" spans="1:6" s="2" customFormat="1" x14ac:dyDescent="0.25">
      <c r="A97"/>
      <c r="B97"/>
      <c r="C97"/>
      <c r="D97"/>
      <c r="E97"/>
      <c r="F97"/>
    </row>
    <row r="98" spans="1:6" s="2" customFormat="1" x14ac:dyDescent="0.25">
      <c r="A98"/>
      <c r="B98"/>
      <c r="C98"/>
      <c r="D98"/>
      <c r="E98"/>
      <c r="F98"/>
    </row>
    <row r="99" spans="1:6" s="2" customFormat="1" x14ac:dyDescent="0.25">
      <c r="A99"/>
      <c r="B99"/>
      <c r="C99"/>
      <c r="D99"/>
      <c r="E99"/>
      <c r="F99"/>
    </row>
    <row r="100" spans="1:6" s="2" customFormat="1" x14ac:dyDescent="0.25">
      <c r="A100"/>
      <c r="B100"/>
      <c r="C100"/>
      <c r="D100"/>
      <c r="E100"/>
      <c r="F100"/>
    </row>
    <row r="101" spans="1:6" s="2" customFormat="1" x14ac:dyDescent="0.25">
      <c r="A101"/>
      <c r="B101"/>
      <c r="C101"/>
      <c r="D101"/>
      <c r="E101"/>
      <c r="F101"/>
    </row>
    <row r="102" spans="1:6" s="2" customFormat="1" x14ac:dyDescent="0.25">
      <c r="A102"/>
      <c r="B102"/>
      <c r="C102"/>
      <c r="D102"/>
      <c r="E102"/>
      <c r="F102"/>
    </row>
    <row r="103" spans="1:6" s="2" customFormat="1" x14ac:dyDescent="0.25">
      <c r="A103"/>
      <c r="B103"/>
      <c r="C103"/>
      <c r="D103"/>
      <c r="E103"/>
      <c r="F103"/>
    </row>
    <row r="104" spans="1:6" s="2" customFormat="1" x14ac:dyDescent="0.25">
      <c r="A104"/>
      <c r="B104"/>
      <c r="C104"/>
      <c r="D104"/>
      <c r="E104"/>
      <c r="F104"/>
    </row>
    <row r="105" spans="1:6" s="2" customFormat="1" x14ac:dyDescent="0.25">
      <c r="A105"/>
      <c r="B105"/>
      <c r="C105"/>
      <c r="D105"/>
      <c r="E105"/>
      <c r="F105"/>
    </row>
    <row r="106" spans="1:6" s="2" customFormat="1" x14ac:dyDescent="0.25">
      <c r="A106"/>
      <c r="B106"/>
      <c r="C106"/>
      <c r="D106"/>
      <c r="E106"/>
      <c r="F106"/>
    </row>
    <row r="107" spans="1:6" s="2" customFormat="1" x14ac:dyDescent="0.25">
      <c r="A107"/>
      <c r="B107"/>
      <c r="C107"/>
      <c r="D107"/>
      <c r="E107"/>
      <c r="F107"/>
    </row>
    <row r="108" spans="1:6" s="2" customFormat="1" x14ac:dyDescent="0.25">
      <c r="A108"/>
      <c r="B108"/>
      <c r="C108"/>
      <c r="D108"/>
      <c r="E108"/>
      <c r="F108"/>
    </row>
    <row r="109" spans="1:6" s="2" customFormat="1" x14ac:dyDescent="0.25">
      <c r="A109"/>
      <c r="B109"/>
      <c r="C109"/>
      <c r="D109"/>
      <c r="E109"/>
      <c r="F109"/>
    </row>
    <row r="110" spans="1:6" s="2" customFormat="1" x14ac:dyDescent="0.25">
      <c r="A110"/>
      <c r="B110"/>
      <c r="C110"/>
      <c r="D110"/>
      <c r="E110"/>
      <c r="F110"/>
    </row>
    <row r="111" spans="1:6" s="2" customFormat="1" x14ac:dyDescent="0.25">
      <c r="A111"/>
      <c r="B111"/>
      <c r="C111"/>
      <c r="D111"/>
      <c r="E111"/>
      <c r="F111"/>
    </row>
    <row r="112" spans="1:6" s="2" customFormat="1" x14ac:dyDescent="0.25">
      <c r="A112"/>
      <c r="B112"/>
      <c r="C112"/>
      <c r="D112"/>
      <c r="E112"/>
      <c r="F112"/>
    </row>
    <row r="113" spans="1:6" s="2" customFormat="1" x14ac:dyDescent="0.25">
      <c r="A113"/>
      <c r="B113"/>
      <c r="C113"/>
      <c r="D113"/>
      <c r="E113"/>
      <c r="F113"/>
    </row>
    <row r="114" spans="1:6" s="2" customFormat="1" x14ac:dyDescent="0.25">
      <c r="A114"/>
      <c r="B114"/>
      <c r="C114"/>
      <c r="D114"/>
      <c r="E114"/>
      <c r="F114"/>
    </row>
    <row r="115" spans="1:6" s="2" customFormat="1" x14ac:dyDescent="0.25">
      <c r="A115"/>
      <c r="B115"/>
      <c r="C115"/>
      <c r="D115"/>
      <c r="E115"/>
      <c r="F115"/>
    </row>
    <row r="116" spans="1:6" s="2" customFormat="1" x14ac:dyDescent="0.25">
      <c r="A116"/>
      <c r="B116"/>
      <c r="C116"/>
      <c r="D116"/>
      <c r="E116"/>
      <c r="F116"/>
    </row>
    <row r="117" spans="1:6" s="2" customFormat="1" x14ac:dyDescent="0.25">
      <c r="A117"/>
      <c r="B117"/>
      <c r="C117"/>
      <c r="D117"/>
      <c r="E117"/>
      <c r="F117"/>
    </row>
    <row r="118" spans="1:6" s="2" customFormat="1" x14ac:dyDescent="0.25">
      <c r="A118"/>
      <c r="B118"/>
      <c r="C118"/>
      <c r="D118"/>
      <c r="E118"/>
      <c r="F118"/>
    </row>
    <row r="119" spans="1:6" s="2" customFormat="1" x14ac:dyDescent="0.25">
      <c r="A119"/>
      <c r="B119"/>
      <c r="C119"/>
      <c r="D119"/>
      <c r="E119"/>
      <c r="F119"/>
    </row>
    <row r="120" spans="1:6" s="2" customFormat="1" x14ac:dyDescent="0.25">
      <c r="A120"/>
      <c r="B120"/>
      <c r="C120"/>
      <c r="D120"/>
      <c r="E120"/>
      <c r="F120"/>
    </row>
    <row r="121" spans="1:6" s="2" customFormat="1" x14ac:dyDescent="0.25">
      <c r="A121"/>
      <c r="B121"/>
      <c r="C121"/>
      <c r="D121"/>
      <c r="E121"/>
      <c r="F121"/>
    </row>
    <row r="122" spans="1:6" s="2" customFormat="1" x14ac:dyDescent="0.25">
      <c r="A122"/>
      <c r="B122"/>
      <c r="C122"/>
      <c r="D122"/>
      <c r="E122"/>
      <c r="F122"/>
    </row>
    <row r="123" spans="1:6" s="2" customFormat="1" x14ac:dyDescent="0.25">
      <c r="A123"/>
      <c r="B123"/>
      <c r="C123"/>
      <c r="D123"/>
      <c r="E123"/>
      <c r="F123"/>
    </row>
    <row r="124" spans="1:6" s="2" customFormat="1" x14ac:dyDescent="0.25">
      <c r="A124"/>
      <c r="B124"/>
      <c r="C124"/>
      <c r="D124"/>
      <c r="E124"/>
      <c r="F124"/>
    </row>
    <row r="125" spans="1:6" s="2" customFormat="1" x14ac:dyDescent="0.25">
      <c r="A125"/>
      <c r="B125"/>
      <c r="C125"/>
      <c r="D125"/>
      <c r="E125"/>
      <c r="F125"/>
    </row>
    <row r="126" spans="1:6" s="2" customFormat="1" x14ac:dyDescent="0.25">
      <c r="A126"/>
      <c r="B126"/>
      <c r="C126"/>
      <c r="D126"/>
      <c r="E126"/>
      <c r="F126"/>
    </row>
    <row r="127" spans="1:6" s="2" customFormat="1" x14ac:dyDescent="0.25">
      <c r="A127"/>
      <c r="B127"/>
      <c r="C127"/>
      <c r="D127"/>
      <c r="E127"/>
      <c r="F127"/>
    </row>
    <row r="128" spans="1:6" s="2" customFormat="1" x14ac:dyDescent="0.25">
      <c r="A128"/>
      <c r="B128"/>
      <c r="C128"/>
      <c r="D128"/>
      <c r="E128"/>
      <c r="F128"/>
    </row>
    <row r="129" spans="1:6" s="2" customFormat="1" x14ac:dyDescent="0.25">
      <c r="A129"/>
      <c r="B129"/>
      <c r="C129"/>
      <c r="D129"/>
      <c r="E129"/>
      <c r="F129"/>
    </row>
    <row r="130" spans="1:6" s="2" customFormat="1" x14ac:dyDescent="0.25">
      <c r="A130"/>
      <c r="B130"/>
      <c r="C130"/>
      <c r="D130"/>
      <c r="E130"/>
      <c r="F130"/>
    </row>
    <row r="131" spans="1:6" s="2" customFormat="1" x14ac:dyDescent="0.25">
      <c r="A131"/>
      <c r="B131"/>
      <c r="C131"/>
      <c r="D131"/>
      <c r="E131"/>
      <c r="F131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CAEE2-D783-40FB-9C23-9C83B064778F}">
  <dimension ref="A1:E23"/>
  <sheetViews>
    <sheetView workbookViewId="0">
      <selection activeCell="C5" sqref="C5"/>
    </sheetView>
  </sheetViews>
  <sheetFormatPr defaultRowHeight="15" x14ac:dyDescent="0.25"/>
  <cols>
    <col min="1" max="1" width="14.42578125" bestFit="1" customWidth="1"/>
    <col min="2" max="2" width="13.85546875" bestFit="1" customWidth="1"/>
    <col min="3" max="3" width="13.85546875" customWidth="1"/>
    <col min="4" max="4" width="17.28515625" style="12" bestFit="1" customWidth="1"/>
    <col min="5" max="5" width="9.140625" style="2"/>
  </cols>
  <sheetData>
    <row r="1" spans="1:5" s="1" customFormat="1" x14ac:dyDescent="0.25">
      <c r="A1" s="1" t="s">
        <v>293</v>
      </c>
      <c r="C1" s="54"/>
      <c r="D1" s="54"/>
      <c r="E1" s="22"/>
    </row>
    <row r="3" spans="1:5" s="1" customFormat="1" x14ac:dyDescent="0.25">
      <c r="D3" s="54"/>
      <c r="E3" s="22"/>
    </row>
    <row r="5" spans="1:5" x14ac:dyDescent="0.25">
      <c r="A5" t="s">
        <v>87</v>
      </c>
      <c r="C5">
        <v>128.96</v>
      </c>
    </row>
    <row r="7" spans="1:5" x14ac:dyDescent="0.25">
      <c r="A7" t="s">
        <v>88</v>
      </c>
      <c r="C7" s="2">
        <f>Expenditure!G53</f>
        <v>302.75</v>
      </c>
    </row>
    <row r="9" spans="1:5" x14ac:dyDescent="0.25">
      <c r="A9" t="s">
        <v>89</v>
      </c>
      <c r="C9" s="2">
        <f>Income!E23</f>
        <v>0</v>
      </c>
    </row>
    <row r="10" spans="1:5" x14ac:dyDescent="0.25">
      <c r="C10" s="2"/>
    </row>
    <row r="11" spans="1:5" x14ac:dyDescent="0.25">
      <c r="A11" t="s">
        <v>90</v>
      </c>
      <c r="C11" s="2">
        <v>0</v>
      </c>
    </row>
    <row r="13" spans="1:5" s="1" customFormat="1" x14ac:dyDescent="0.25">
      <c r="A13" s="1" t="s">
        <v>91</v>
      </c>
      <c r="C13" s="22">
        <f>C5+C7-C9-C11</f>
        <v>431.71000000000004</v>
      </c>
      <c r="D13" s="54"/>
      <c r="E13" s="22"/>
    </row>
    <row r="23" spans="4:5" s="1" customFormat="1" x14ac:dyDescent="0.25">
      <c r="D23" s="54"/>
      <c r="E23" s="2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F9102-AA2F-4FE1-A09C-5AE8A47718B5}">
  <dimension ref="A1:E11"/>
  <sheetViews>
    <sheetView topLeftCell="A2" workbookViewId="0">
      <selection activeCell="G15" sqref="G15"/>
    </sheetView>
  </sheetViews>
  <sheetFormatPr defaultRowHeight="15" x14ac:dyDescent="0.25"/>
  <cols>
    <col min="1" max="1" width="14.42578125" bestFit="1" customWidth="1"/>
    <col min="2" max="2" width="13.85546875" bestFit="1" customWidth="1"/>
    <col min="3" max="3" width="23.42578125" bestFit="1" customWidth="1"/>
    <col min="4" max="4" width="19" style="12" bestFit="1" customWidth="1"/>
    <col min="5" max="5" width="9.5703125" style="2" bestFit="1" customWidth="1"/>
  </cols>
  <sheetData>
    <row r="1" spans="1:5" s="1" customFormat="1" x14ac:dyDescent="0.25">
      <c r="A1" s="1" t="s">
        <v>92</v>
      </c>
      <c r="C1" s="54"/>
      <c r="D1" s="54"/>
      <c r="E1" s="22"/>
    </row>
    <row r="2" spans="1:5" s="1" customFormat="1" x14ac:dyDescent="0.25">
      <c r="A2" s="1" t="s">
        <v>93</v>
      </c>
      <c r="B2" s="1" t="s">
        <v>94</v>
      </c>
      <c r="C2" s="1" t="s">
        <v>1</v>
      </c>
      <c r="D2" s="54" t="s">
        <v>95</v>
      </c>
      <c r="E2" s="22" t="s">
        <v>96</v>
      </c>
    </row>
    <row r="4" spans="1:5" x14ac:dyDescent="0.25">
      <c r="A4" t="s">
        <v>107</v>
      </c>
      <c r="B4" t="s">
        <v>117</v>
      </c>
      <c r="C4" t="s">
        <v>118</v>
      </c>
      <c r="D4" s="12" t="s">
        <v>119</v>
      </c>
      <c r="E4" s="2">
        <v>9.89</v>
      </c>
    </row>
    <row r="5" spans="1:5" x14ac:dyDescent="0.25">
      <c r="A5" t="s">
        <v>120</v>
      </c>
      <c r="B5" t="s">
        <v>117</v>
      </c>
      <c r="C5" t="s">
        <v>121</v>
      </c>
      <c r="D5" s="12" t="s">
        <v>119</v>
      </c>
      <c r="E5" s="2">
        <v>11.99</v>
      </c>
    </row>
    <row r="6" spans="1:5" x14ac:dyDescent="0.25">
      <c r="A6" t="s">
        <v>116</v>
      </c>
      <c r="B6" t="s">
        <v>122</v>
      </c>
      <c r="C6" s="2" t="s">
        <v>123</v>
      </c>
      <c r="D6" s="12" t="s">
        <v>119</v>
      </c>
      <c r="E6" s="2">
        <v>25.2</v>
      </c>
    </row>
    <row r="7" spans="1:5" x14ac:dyDescent="0.25">
      <c r="C7" s="2"/>
    </row>
    <row r="8" spans="1:5" s="1" customFormat="1" x14ac:dyDescent="0.25">
      <c r="B8" s="1" t="s">
        <v>97</v>
      </c>
      <c r="D8" s="54"/>
      <c r="E8" s="22">
        <f>SUM(E3:E7)</f>
        <v>47.08</v>
      </c>
    </row>
    <row r="11" spans="1:5" s="1" customFormat="1" x14ac:dyDescent="0.25">
      <c r="D11" s="54"/>
      <c r="E11" s="2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Financial Statement</vt:lpstr>
      <vt:lpstr>Income</vt:lpstr>
      <vt:lpstr>Expenditure</vt:lpstr>
      <vt:lpstr>Budget Monitoring</vt:lpstr>
      <vt:lpstr>Reconciliation of accounts</vt:lpstr>
      <vt:lpstr>Payments list</vt:lpstr>
      <vt:lpstr>VAT Reconciliation</vt:lpstr>
      <vt:lpstr>VAT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</dc:creator>
  <cp:lastModifiedBy>amand</cp:lastModifiedBy>
  <cp:lastPrinted>2023-05-16T18:13:09Z</cp:lastPrinted>
  <dcterms:created xsi:type="dcterms:W3CDTF">2019-05-07T13:52:48Z</dcterms:created>
  <dcterms:modified xsi:type="dcterms:W3CDTF">2023-05-16T18:20:29Z</dcterms:modified>
</cp:coreProperties>
</file>