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e64dc3defc9a7da3/Documents/Winchfield PC Documents/Finance/AUDIT/Audit 23/External Audit 2023 Completed Documents/"/>
    </mc:Choice>
  </mc:AlternateContent>
  <xr:revisionPtr revIDLastSave="9" documentId="8_{98EDAFEF-DA4B-4730-9C73-4C3DF96D24F6}" xr6:coauthVersionLast="47" xr6:coauthVersionMax="47" xr10:uidLastSave="{9165E289-709D-40E8-A428-F267688664FF}"/>
  <bookViews>
    <workbookView xWindow="11520" yWindow="0" windowWidth="11520" windowHeight="12360" firstSheet="5" activeTab="5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0" l="1"/>
  <c r="D28" i="10" l="1"/>
  <c r="D20" i="10"/>
  <c r="D19" i="10"/>
  <c r="D14" i="10"/>
  <c r="D13" i="10"/>
  <c r="D26" i="10"/>
  <c r="D25" i="10"/>
  <c r="D23" i="10"/>
  <c r="D22" i="10"/>
  <c r="D21" i="10"/>
  <c r="D18" i="10"/>
  <c r="D17" i="10"/>
  <c r="C13" i="13" l="1"/>
  <c r="D13" i="13"/>
  <c r="J13" i="13" s="1"/>
  <c r="F20" i="14" l="1"/>
  <c r="F17" i="14"/>
  <c r="G21" i="14" s="1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J17" i="13" l="1"/>
  <c r="J16" i="13"/>
  <c r="J12" i="13"/>
  <c r="J9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31" i="10"/>
  <c r="B31" i="10"/>
  <c r="D30" i="10"/>
  <c r="D29" i="10"/>
  <c r="D24" i="10"/>
  <c r="D16" i="10"/>
  <c r="D15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31" i="10" l="1"/>
  <c r="E7" i="10"/>
  <c r="F7" i="10" s="1"/>
  <c r="D28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<sst xmlns="http://schemas.openxmlformats.org/spreadsheetml/2006/main" count="156" uniqueCount="87">
  <si>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</si>
  <si>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</si>
  <si>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</si>
  <si>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</si>
  <si>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</si>
  <si>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</si>
  <si>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</si>
  <si>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</si>
  <si>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</si>
  <si>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</si>
  <si>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</si>
  <si>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</si>
  <si>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</si>
  <si>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</si>
  <si>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</si>
  <si>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</si>
  <si>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</si>
  <si>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</si>
  <si>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</si>
  <si>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</si>
  <si>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</si>
  <si>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</si>
  <si>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</si>
  <si>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</si>
  <si>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</si>
  <si>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</si>
  <si>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</si>
  <si>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</si>
  <si>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</si>
  <si>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</si>
  <si>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</si>
  <si>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</si>
  <si>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</si>
  <si>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</si>
  <si>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</si>
  <si>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</si>
  <si>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</si>
  <si>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</si>
  <si>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</si>
  <si>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</si>
  <si>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</si>
  <si>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</si>
  <si>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</si>
  <si>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</si>
  <si>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</si>
  <si>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</si>
  <si>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</si>
  <si>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</si>
  <si>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</si>
  <si>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</si>
  <si>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</si>
  <si>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</si>
  <si>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</si>
  <si>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</si>
  <si>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</si>
  <si>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</si>
  <si>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</si>
  <si>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</si>
  <si>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</si>
  <si>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</si>
  <si>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</si>
  <si>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</si>
  <si>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</si>
  <si>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</si>
  <si>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>Bank Interest</t>
  </si>
  <si>
    <t>Solar Farm Income</t>
  </si>
  <si>
    <t>VAT Refund</t>
  </si>
  <si>
    <t>Grant for Neighbourhood Plan</t>
  </si>
  <si>
    <t>Insurance</t>
  </si>
  <si>
    <t>Subscriptions</t>
  </si>
  <si>
    <t>Grant to Winchfield Festival - only held every other year</t>
  </si>
  <si>
    <t>Grants for Jubilee Events</t>
  </si>
  <si>
    <t>Grants for Coronation Events</t>
  </si>
  <si>
    <t>Neighbourhood Plan: Consultant Fees</t>
  </si>
  <si>
    <t>Neighbourhood Plan: Printing</t>
  </si>
  <si>
    <t>Neighbourhood Plan: Design</t>
  </si>
  <si>
    <t>Neighbourhood Plan: Other</t>
  </si>
  <si>
    <t>Footpaths: Leaflet Design and Printing</t>
  </si>
  <si>
    <t>Footpaths: Maintenance</t>
  </si>
  <si>
    <t>SID: Maintenance</t>
  </si>
  <si>
    <t xml:space="preserve">Tree Planting Project </t>
  </si>
  <si>
    <t>IT Support</t>
  </si>
  <si>
    <t>Hall Hire: 2022/2023 charges introduced</t>
  </si>
  <si>
    <t>VAT - increase in number of payments and therefore the amount of VAT paid</t>
  </si>
  <si>
    <t>New Laptop bought in 2021/22</t>
  </si>
  <si>
    <t>Grant to PCC for grounds maintenance - increase in 2022/23 and additional funds to help towards the cost of tree works</t>
  </si>
  <si>
    <t>Reimbursement from s106 money held by the District Council for purchase of Defib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</si>
</sst>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7" fillId="0" borderId="2" xfId="0" applyFont="1" applyBorder="1"/>
    <xf numFmtId="0" fontId="0" fillId="0" borderId="3" xfId="0" applyBorder="1"/>
    <xf numFmtId="0" fontId="20" fillId="0" borderId="1" xfId="0" applyFont="1" applyBorder="1"/>
    <xf numFmtId="0" fontId="7" fillId="0" borderId="3" xfId="0" applyFont="1" applyBorder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6" fillId="0" borderId="2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7" fillId="0" borderId="3" xfId="0" applyFont="1" applyBorder="1"/>
    <xf numFmtId="0" fontId="8" fillId="0" borderId="2" xfId="0" applyFont="1" applyBorder="1"/>
    <xf numFmtId="0" fontId="8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opLeftCell="B4" workbookViewId="0">
      <selection activeCell="D19" sqref="D19"/>
    </sheetView>
  </sheetViews>
  <sheetFormatPr defaultRowHeight="14.4" x14ac:dyDescent="0.3"/>
  <cols>
    <col min="1" max="1" width="4.109375" customWidth="1"/>
    <col min="2" max="2" width="28.6640625" style="23" customWidth="1"/>
    <col min="3" max="6" width="16.5546875" customWidth="1"/>
    <col min="7" max="8" width="16.5546875" hidden="1" customWidth="1"/>
    <col min="9" max="9" width="77.109375" style="25" customWidth="1"/>
    <col min="10" max="10" width="23.109375" bestFit="1" customWidth="1"/>
  </cols>
  <sheetData>
    <row r="1" spans="2:10" ht="17.25" customHeight="1" x14ac:dyDescent="0.3">
      <c r="B1" s="27" t="s">
        <v>44</v>
      </c>
    </row>
    <row r="3" spans="2:10" ht="15" customHeight="1" x14ac:dyDescent="0.3">
      <c r="B3" s="79" t="s">
        <v>40</v>
      </c>
      <c r="C3" s="80"/>
      <c r="D3" s="80"/>
      <c r="E3" s="80"/>
      <c r="F3" s="80"/>
      <c r="G3" s="80"/>
      <c r="H3" s="80"/>
      <c r="I3" s="80"/>
    </row>
    <row r="4" spans="2:10" ht="15" customHeight="1" thickBot="1" x14ac:dyDescent="0.35"/>
    <row r="5" spans="2:10" ht="15" customHeight="1" x14ac:dyDescent="0.3">
      <c r="B5" s="28"/>
      <c r="C5" s="78" t="s">
        <v>17</v>
      </c>
      <c r="D5" s="78"/>
      <c r="E5" s="48"/>
      <c r="F5" s="48"/>
      <c r="G5" s="48"/>
      <c r="H5" s="48"/>
      <c r="I5" s="38" t="s">
        <v>18</v>
      </c>
      <c r="J5" s="43" t="s">
        <v>45</v>
      </c>
    </row>
    <row r="6" spans="2:10" ht="28.8" x14ac:dyDescent="0.3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28.8" x14ac:dyDescent="0.3">
      <c r="B7" s="31" t="s">
        <v>19</v>
      </c>
      <c r="C7" s="70">
        <v>58982</v>
      </c>
      <c r="D7" s="70">
        <v>74560</v>
      </c>
      <c r="E7" s="57"/>
      <c r="F7" s="57"/>
      <c r="G7" s="51"/>
      <c r="H7" s="51"/>
      <c r="I7" s="40" t="s">
        <v>38</v>
      </c>
      <c r="J7" s="45"/>
    </row>
    <row r="8" spans="2:10" s="22" customFormat="1" ht="28.8" x14ac:dyDescent="0.3">
      <c r="B8" s="31" t="s">
        <v>20</v>
      </c>
      <c r="C8" s="70">
        <v>30117</v>
      </c>
      <c r="D8" s="70">
        <v>31510</v>
      </c>
      <c r="E8" s="51">
        <f>D8-C8</f>
        <v>1393</v>
      </c>
      <c r="F8" s="50">
        <f>IF(AND(C8=0,D8=0),0,IF(C8=0,1,IF(D8=0,-1,(D8-C8)/C8)))</f>
        <v>4.6252946840654778E-2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3">
      <c r="B9" s="31" t="s">
        <v>22</v>
      </c>
      <c r="C9" s="70">
        <v>20521</v>
      </c>
      <c r="D9" s="70">
        <v>6381</v>
      </c>
      <c r="E9" s="51">
        <f t="shared" ref="E9:E12" si="0">D9-C9</f>
        <v>-14140</v>
      </c>
      <c r="F9" s="50">
        <f t="shared" ref="F9:F12" si="1">IF(AND(C9=0,D9=0),0,IF(C9=0,1,IF(D9=0,-1,(D9-C9)/C9)))</f>
        <v>-0.68905024121631497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Yes</v>
      </c>
      <c r="I9" s="40" t="s">
        <v>23</v>
      </c>
      <c r="J9" s="47" t="str">
        <f t="shared" ref="J9:J12" si="4"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3.2" x14ac:dyDescent="0.3">
      <c r="B10" s="32" t="s">
        <v>24</v>
      </c>
      <c r="C10" s="70">
        <v>3846</v>
      </c>
      <c r="D10" s="70">
        <v>4383</v>
      </c>
      <c r="E10" s="51">
        <f t="shared" si="0"/>
        <v>537</v>
      </c>
      <c r="F10" s="50">
        <f t="shared" si="1"/>
        <v>0.13962558502340094</v>
      </c>
      <c r="G10" s="35" t="str">
        <f t="shared" si="2"/>
        <v>No</v>
      </c>
      <c r="H10" s="35" t="str">
        <f t="shared" si="3"/>
        <v>No</v>
      </c>
      <c r="I10" s="40" t="s">
        <v>25</v>
      </c>
      <c r="J10" s="47" t="str">
        <f t="shared" si="4"/>
        <v>No explanation required</v>
      </c>
    </row>
    <row r="11" spans="2:10" ht="28.8" x14ac:dyDescent="0.3">
      <c r="B11" s="32" t="s">
        <v>26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28.8" x14ac:dyDescent="0.3">
      <c r="B12" s="32" t="s">
        <v>28</v>
      </c>
      <c r="C12" s="70">
        <v>31214</v>
      </c>
      <c r="D12" s="70">
        <v>65757</v>
      </c>
      <c r="E12" s="51">
        <f t="shared" si="0"/>
        <v>34543</v>
      </c>
      <c r="F12" s="50">
        <f t="shared" si="1"/>
        <v>1.1066508617927853</v>
      </c>
      <c r="G12" s="35" t="str">
        <f t="shared" si="2"/>
        <v>No</v>
      </c>
      <c r="H12" s="35" t="str">
        <f t="shared" si="3"/>
        <v>Yes</v>
      </c>
      <c r="I12" s="40" t="s">
        <v>29</v>
      </c>
      <c r="J12" s="47" t="str">
        <f t="shared" si="4"/>
        <v>Please explain within the relevant tab</v>
      </c>
    </row>
    <row r="13" spans="2:10" ht="15" thickBot="1" x14ac:dyDescent="0.35">
      <c r="B13" s="33" t="s">
        <v>30</v>
      </c>
      <c r="C13" s="71">
        <f>C7+C8+C9-C10-C11-C12</f>
        <v>74560</v>
      </c>
      <c r="D13" s="71">
        <f>D7+D8+D9-D10-D11-D12</f>
        <v>42311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No explanation required</v>
      </c>
    </row>
    <row r="14" spans="2:10" ht="15" thickBot="1" x14ac:dyDescent="0.35">
      <c r="B14" s="24"/>
      <c r="C14" s="53" t="s">
        <v>63</v>
      </c>
      <c r="D14" s="53" t="s">
        <v>63</v>
      </c>
      <c r="E14" s="53"/>
      <c r="F14" s="53"/>
      <c r="G14" s="53"/>
      <c r="H14" s="53"/>
      <c r="I14" s="26"/>
    </row>
    <row r="15" spans="2:10" ht="28.8" x14ac:dyDescent="0.3">
      <c r="B15" s="34" t="s">
        <v>32</v>
      </c>
      <c r="C15" s="72">
        <v>74560</v>
      </c>
      <c r="D15" s="72">
        <v>42311</v>
      </c>
      <c r="E15" s="56"/>
      <c r="F15" s="59"/>
      <c r="G15" s="54"/>
      <c r="H15" s="54"/>
      <c r="I15" s="42" t="s">
        <v>33</v>
      </c>
      <c r="J15" s="46"/>
    </row>
    <row r="16" spans="2:10" ht="28.8" x14ac:dyDescent="0.3">
      <c r="B16" s="32" t="s">
        <v>34</v>
      </c>
      <c r="C16" s="70">
        <v>13903</v>
      </c>
      <c r="D16" s="70">
        <v>13903</v>
      </c>
      <c r="E16" s="51">
        <f>D16-C16</f>
        <v>0</v>
      </c>
      <c r="F16" s="50">
        <f t="shared" ref="F16:F17" si="5">IF(AND(C16=0,D16=0),0,IF(C16=0,1,IF(D16=0,-1,(D16-C16)/C16)))</f>
        <v>0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35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29.4" thickBot="1" x14ac:dyDescent="0.35">
      <c r="B17" s="33" t="s">
        <v>36</v>
      </c>
      <c r="C17" s="73">
        <v>0</v>
      </c>
      <c r="D17" s="73">
        <v>0</v>
      </c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37</v>
      </c>
      <c r="J17" s="55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5</v>
      </c>
    </row>
    <row r="3" spans="2:6" x14ac:dyDescent="0.3">
      <c r="B3" s="8"/>
    </row>
    <row r="4" spans="2:6" x14ac:dyDescent="0.3">
      <c r="B4" t="s">
        <v>3</v>
      </c>
      <c r="C4" s="37">
        <f>'Accounting Statement'!C8</f>
        <v>30117</v>
      </c>
      <c r="D4" t="s">
        <v>4</v>
      </c>
      <c r="E4" s="37">
        <f>'Accounting Statement'!D8</f>
        <v>31510</v>
      </c>
    </row>
    <row r="6" spans="2:6" x14ac:dyDescent="0.3">
      <c r="D6" t="s">
        <v>7</v>
      </c>
      <c r="E6" s="1">
        <f>E4-C4</f>
        <v>1393</v>
      </c>
    </row>
    <row r="7" spans="2:6" x14ac:dyDescent="0.3">
      <c r="D7" t="s">
        <v>41</v>
      </c>
      <c r="E7" s="6">
        <f>IF(AND(C4=0,E4=0),0,IF(C4=0,1,IF(E4=0,-1,(E4-C4)/C4)))</f>
        <v>4.6252946840654778E-2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9</v>
      </c>
    </row>
    <row r="10" spans="2:6" x14ac:dyDescent="0.3">
      <c r="B10" s="8"/>
    </row>
    <row r="11" spans="2:6" s="3" customFormat="1" ht="27.6" x14ac:dyDescent="0.3">
      <c r="B11" s="4" t="s">
        <v>0</v>
      </c>
      <c r="C11" s="4" t="s">
        <v>6</v>
      </c>
      <c r="D11" s="5" t="s">
        <v>7</v>
      </c>
      <c r="E11" s="84" t="s">
        <v>2</v>
      </c>
      <c r="F11" s="85"/>
    </row>
    <row r="12" spans="2:6" s="11" customFormat="1" x14ac:dyDescent="0.3">
      <c r="B12" s="12"/>
      <c r="C12" s="12"/>
      <c r="D12" s="13">
        <f t="shared" ref="D12:D25" si="0">C12-B12</f>
        <v>0</v>
      </c>
      <c r="E12" s="81"/>
      <c r="F12" s="82"/>
    </row>
    <row r="13" spans="2:6" s="11" customFormat="1" x14ac:dyDescent="0.3">
      <c r="B13" s="12"/>
      <c r="C13" s="12"/>
      <c r="D13" s="13">
        <f t="shared" si="0"/>
        <v>0</v>
      </c>
      <c r="E13" s="81"/>
      <c r="F13" s="82"/>
    </row>
    <row r="14" spans="2:6" s="11" customFormat="1" x14ac:dyDescent="0.3">
      <c r="B14" s="12"/>
      <c r="C14" s="12"/>
      <c r="D14" s="13">
        <f t="shared" si="0"/>
        <v>0</v>
      </c>
      <c r="E14" s="81"/>
      <c r="F14" s="82"/>
    </row>
    <row r="15" spans="2:6" s="11" customFormat="1" x14ac:dyDescent="0.3">
      <c r="B15" s="12"/>
      <c r="C15" s="12"/>
      <c r="D15" s="13">
        <f t="shared" si="0"/>
        <v>0</v>
      </c>
      <c r="E15" s="81"/>
      <c r="F15" s="82"/>
    </row>
    <row r="16" spans="2:6" s="11" customFormat="1" x14ac:dyDescent="0.3">
      <c r="B16" s="12"/>
      <c r="C16" s="12"/>
      <c r="D16" s="13">
        <f t="shared" si="0"/>
        <v>0</v>
      </c>
      <c r="E16" s="81"/>
      <c r="F16" s="82"/>
    </row>
    <row r="17" spans="1:8" s="11" customFormat="1" x14ac:dyDescent="0.3">
      <c r="B17" s="12"/>
      <c r="C17" s="12"/>
      <c r="D17" s="13">
        <f t="shared" si="0"/>
        <v>0</v>
      </c>
      <c r="E17" s="81"/>
      <c r="F17" s="82"/>
    </row>
    <row r="18" spans="1:8" s="11" customFormat="1" x14ac:dyDescent="0.3">
      <c r="B18" s="12"/>
      <c r="C18" s="12"/>
      <c r="D18" s="13">
        <f t="shared" si="0"/>
        <v>0</v>
      </c>
      <c r="E18" s="81"/>
      <c r="F18" s="82"/>
    </row>
    <row r="19" spans="1:8" s="11" customFormat="1" x14ac:dyDescent="0.3">
      <c r="B19" s="12"/>
      <c r="C19" s="12"/>
      <c r="D19" s="13">
        <f t="shared" si="0"/>
        <v>0</v>
      </c>
      <c r="E19" s="81"/>
      <c r="F19" s="82"/>
    </row>
    <row r="20" spans="1:8" s="11" customFormat="1" x14ac:dyDescent="0.3">
      <c r="B20" s="12"/>
      <c r="C20" s="12"/>
      <c r="D20" s="13">
        <f t="shared" si="0"/>
        <v>0</v>
      </c>
      <c r="E20" s="81"/>
      <c r="F20" s="82"/>
    </row>
    <row r="21" spans="1:8" s="11" customFormat="1" x14ac:dyDescent="0.3">
      <c r="B21" s="12"/>
      <c r="C21" s="12"/>
      <c r="D21" s="13">
        <f t="shared" si="0"/>
        <v>0</v>
      </c>
      <c r="E21" s="81"/>
      <c r="F21" s="82"/>
    </row>
    <row r="22" spans="1:8" s="11" customFormat="1" x14ac:dyDescent="0.3">
      <c r="B22" s="12"/>
      <c r="C22" s="12"/>
      <c r="D22" s="13">
        <f t="shared" si="0"/>
        <v>0</v>
      </c>
      <c r="E22" s="81"/>
      <c r="F22" s="82"/>
    </row>
    <row r="23" spans="1:8" s="11" customFormat="1" x14ac:dyDescent="0.3">
      <c r="B23" s="12"/>
      <c r="C23" s="12"/>
      <c r="D23" s="13">
        <f t="shared" si="0"/>
        <v>0</v>
      </c>
      <c r="E23" s="81"/>
      <c r="F23" s="82"/>
    </row>
    <row r="24" spans="1:8" s="11" customFormat="1" x14ac:dyDescent="0.3">
      <c r="B24" s="12"/>
      <c r="C24" s="12"/>
      <c r="D24" s="13">
        <f t="shared" si="0"/>
        <v>0</v>
      </c>
      <c r="E24" s="81"/>
      <c r="F24" s="82"/>
    </row>
    <row r="25" spans="1:8" s="11" customFormat="1" x14ac:dyDescent="0.3">
      <c r="B25" s="12"/>
      <c r="C25" s="12"/>
      <c r="D25" s="13">
        <f t="shared" si="0"/>
        <v>0</v>
      </c>
      <c r="E25" s="81"/>
      <c r="F25" s="82"/>
    </row>
    <row r="26" spans="1:8" x14ac:dyDescent="0.3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3"/>
      <c r="F26" s="82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8</v>
      </c>
    </row>
  </sheetData>
  <mergeCells count="16"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topLeftCell="A4" workbookViewId="0">
      <selection activeCell="B15" sqref="B15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10</v>
      </c>
    </row>
    <row r="3" spans="1:7" x14ac:dyDescent="0.3">
      <c r="B3" s="8"/>
    </row>
    <row r="4" spans="1:7" x14ac:dyDescent="0.3">
      <c r="B4" t="s">
        <v>3</v>
      </c>
      <c r="C4" s="37">
        <f>'Accounting Statement'!C9</f>
        <v>20521</v>
      </c>
      <c r="D4" t="s">
        <v>4</v>
      </c>
      <c r="E4" s="37">
        <f>'Accounting Statement'!D9</f>
        <v>6381</v>
      </c>
    </row>
    <row r="6" spans="1:7" x14ac:dyDescent="0.3">
      <c r="D6" t="s">
        <v>7</v>
      </c>
      <c r="E6" s="1">
        <f>E4-C4</f>
        <v>-14140</v>
      </c>
    </row>
    <row r="7" spans="1:7" x14ac:dyDescent="0.3">
      <c r="D7" t="s">
        <v>41</v>
      </c>
      <c r="E7" s="6">
        <f>IF(AND(C4=0,E4=0),0,IF(C4=0,1,IF(E4=0,-1,(E4-C4)/C4)))</f>
        <v>-0.68905024121631497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x14ac:dyDescent="0.3">
      <c r="B10" s="21" t="s">
        <v>42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4" t="s">
        <v>2</v>
      </c>
      <c r="F12" s="85"/>
    </row>
    <row r="13" spans="1:7" s="17" customFormat="1" x14ac:dyDescent="0.3">
      <c r="A13" s="16"/>
      <c r="B13" s="76">
        <v>253</v>
      </c>
      <c r="C13" s="76">
        <v>228</v>
      </c>
      <c r="D13" s="76">
        <f>C13-B13</f>
        <v>-25</v>
      </c>
      <c r="E13" s="81" t="s">
        <v>64</v>
      </c>
      <c r="F13" s="86"/>
      <c r="G13" s="16"/>
    </row>
    <row r="14" spans="1:7" s="11" customFormat="1" x14ac:dyDescent="0.3">
      <c r="B14" s="76">
        <v>3233</v>
      </c>
      <c r="C14" s="76">
        <v>3233</v>
      </c>
      <c r="D14" s="76">
        <f t="shared" ref="D14:D27" si="0">C14-B14</f>
        <v>0</v>
      </c>
      <c r="E14" s="81" t="s">
        <v>65</v>
      </c>
      <c r="F14" s="82"/>
    </row>
    <row r="15" spans="1:7" s="11" customFormat="1" x14ac:dyDescent="0.3">
      <c r="B15" s="76">
        <v>6330</v>
      </c>
      <c r="C15" s="76">
        <v>2920</v>
      </c>
      <c r="D15" s="76">
        <f t="shared" si="0"/>
        <v>-3410</v>
      </c>
      <c r="E15" s="81" t="s">
        <v>66</v>
      </c>
      <c r="F15" s="82"/>
    </row>
    <row r="16" spans="1:7" s="11" customFormat="1" x14ac:dyDescent="0.3">
      <c r="B16" s="76">
        <v>7450</v>
      </c>
      <c r="C16" s="76">
        <v>0</v>
      </c>
      <c r="D16" s="76">
        <f t="shared" si="0"/>
        <v>-7450</v>
      </c>
      <c r="E16" s="81" t="s">
        <v>67</v>
      </c>
      <c r="F16" s="82"/>
    </row>
    <row r="17" spans="1:8" s="11" customFormat="1" x14ac:dyDescent="0.3">
      <c r="B17" s="76">
        <v>3255</v>
      </c>
      <c r="C17" s="76">
        <v>0</v>
      </c>
      <c r="D17" s="76">
        <f t="shared" si="0"/>
        <v>-3255</v>
      </c>
      <c r="E17" s="81" t="s">
        <v>86</v>
      </c>
      <c r="F17" s="82"/>
    </row>
    <row r="18" spans="1:8" s="11" customFormat="1" x14ac:dyDescent="0.3">
      <c r="B18" s="12"/>
      <c r="C18" s="12"/>
      <c r="D18" s="13">
        <f t="shared" si="0"/>
        <v>0</v>
      </c>
      <c r="E18" s="81"/>
      <c r="F18" s="82"/>
    </row>
    <row r="19" spans="1:8" s="11" customFormat="1" x14ac:dyDescent="0.3">
      <c r="B19" s="12"/>
      <c r="C19" s="12"/>
      <c r="D19" s="13">
        <f t="shared" si="0"/>
        <v>0</v>
      </c>
      <c r="E19" s="81"/>
      <c r="F19" s="82"/>
    </row>
    <row r="20" spans="1:8" s="11" customFormat="1" x14ac:dyDescent="0.3">
      <c r="B20" s="12"/>
      <c r="C20" s="12"/>
      <c r="D20" s="13">
        <f t="shared" si="0"/>
        <v>0</v>
      </c>
      <c r="E20" s="81"/>
      <c r="F20" s="82"/>
    </row>
    <row r="21" spans="1:8" s="11" customFormat="1" x14ac:dyDescent="0.3">
      <c r="B21" s="12"/>
      <c r="C21" s="12"/>
      <c r="D21" s="13">
        <f t="shared" si="0"/>
        <v>0</v>
      </c>
      <c r="E21" s="81"/>
      <c r="F21" s="82"/>
    </row>
    <row r="22" spans="1:8" s="11" customFormat="1" x14ac:dyDescent="0.3">
      <c r="B22" s="12"/>
      <c r="C22" s="12"/>
      <c r="D22" s="13">
        <f t="shared" si="0"/>
        <v>0</v>
      </c>
      <c r="E22" s="81"/>
      <c r="F22" s="82"/>
    </row>
    <row r="23" spans="1:8" s="11" customFormat="1" x14ac:dyDescent="0.3">
      <c r="B23" s="12"/>
      <c r="C23" s="12"/>
      <c r="D23" s="13">
        <f t="shared" si="0"/>
        <v>0</v>
      </c>
      <c r="E23" s="81"/>
      <c r="F23" s="82"/>
    </row>
    <row r="24" spans="1:8" s="11" customFormat="1" x14ac:dyDescent="0.3">
      <c r="B24" s="12"/>
      <c r="C24" s="12"/>
      <c r="D24" s="13">
        <f t="shared" si="0"/>
        <v>0</v>
      </c>
      <c r="E24" s="81"/>
      <c r="F24" s="82"/>
    </row>
    <row r="25" spans="1:8" s="11" customFormat="1" x14ac:dyDescent="0.3">
      <c r="B25" s="12"/>
      <c r="C25" s="12"/>
      <c r="D25" s="13">
        <f t="shared" si="0"/>
        <v>0</v>
      </c>
      <c r="E25" s="81"/>
      <c r="F25" s="82"/>
    </row>
    <row r="26" spans="1:8" s="11" customFormat="1" x14ac:dyDescent="0.3">
      <c r="B26" s="12"/>
      <c r="C26" s="12"/>
      <c r="D26" s="13">
        <f t="shared" si="0"/>
        <v>0</v>
      </c>
      <c r="E26" s="81"/>
      <c r="F26" s="82"/>
    </row>
    <row r="27" spans="1:8" s="11" customFormat="1" x14ac:dyDescent="0.3">
      <c r="B27" s="12"/>
      <c r="C27" s="12"/>
      <c r="D27" s="13">
        <f t="shared" si="0"/>
        <v>0</v>
      </c>
      <c r="E27" s="81"/>
      <c r="F27" s="82"/>
    </row>
    <row r="28" spans="1:8" x14ac:dyDescent="0.3">
      <c r="A28" s="9" t="s">
        <v>1</v>
      </c>
      <c r="B28" s="10">
        <f>SUM(B13:B27)</f>
        <v>20521</v>
      </c>
      <c r="C28" s="10">
        <f>SUM(C13:C27)</f>
        <v>6381</v>
      </c>
      <c r="D28" s="10">
        <f>SUM(D13:D27)</f>
        <v>-14140</v>
      </c>
      <c r="E28" s="83"/>
      <c r="F28" s="82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11</v>
      </c>
    </row>
    <row r="3" spans="1:7" x14ac:dyDescent="0.3">
      <c r="B3" s="8"/>
    </row>
    <row r="4" spans="1:7" x14ac:dyDescent="0.3">
      <c r="B4" t="s">
        <v>3</v>
      </c>
      <c r="C4" s="37">
        <f>'Accounting Statement'!C10</f>
        <v>3846</v>
      </c>
      <c r="D4" t="s">
        <v>4</v>
      </c>
      <c r="E4" s="37">
        <f>'Accounting Statement'!D10</f>
        <v>4383</v>
      </c>
    </row>
    <row r="6" spans="1:7" x14ac:dyDescent="0.3">
      <c r="D6" t="s">
        <v>7</v>
      </c>
      <c r="E6" s="1">
        <f>E4-C4</f>
        <v>537</v>
      </c>
    </row>
    <row r="7" spans="1:7" x14ac:dyDescent="0.3">
      <c r="D7" t="s">
        <v>41</v>
      </c>
      <c r="E7" s="6">
        <f>IF(AND(C4=0,E4=0),0,IF(C4=0,1,IF(E4=0,-1,(E4-C4)/C4)))</f>
        <v>0.13962558502340094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4" t="s">
        <v>2</v>
      </c>
      <c r="F11" s="85"/>
    </row>
    <row r="12" spans="1:7" s="17" customFormat="1" x14ac:dyDescent="0.3">
      <c r="A12" s="16"/>
      <c r="B12" s="13"/>
      <c r="C12" s="13"/>
      <c r="D12" s="13">
        <f>C12-B12</f>
        <v>0</v>
      </c>
      <c r="E12" s="87"/>
      <c r="F12" s="88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1"/>
      <c r="F13" s="82"/>
    </row>
    <row r="14" spans="1:7" s="11" customFormat="1" x14ac:dyDescent="0.3">
      <c r="B14" s="12"/>
      <c r="C14" s="12"/>
      <c r="D14" s="13">
        <f t="shared" si="0"/>
        <v>0</v>
      </c>
      <c r="E14" s="81"/>
      <c r="F14" s="82"/>
    </row>
    <row r="15" spans="1:7" s="11" customFormat="1" x14ac:dyDescent="0.3">
      <c r="B15" s="12"/>
      <c r="C15" s="12"/>
      <c r="D15" s="13">
        <f t="shared" si="0"/>
        <v>0</v>
      </c>
      <c r="E15" s="81"/>
      <c r="F15" s="82"/>
    </row>
    <row r="16" spans="1:7" s="11" customFormat="1" x14ac:dyDescent="0.3">
      <c r="B16" s="12"/>
      <c r="C16" s="12"/>
      <c r="D16" s="13">
        <f t="shared" si="0"/>
        <v>0</v>
      </c>
      <c r="E16" s="81"/>
      <c r="F16" s="82"/>
    </row>
    <row r="17" spans="1:8" s="11" customFormat="1" x14ac:dyDescent="0.3">
      <c r="B17" s="12"/>
      <c r="C17" s="12"/>
      <c r="D17" s="13">
        <f t="shared" si="0"/>
        <v>0</v>
      </c>
      <c r="E17" s="81"/>
      <c r="F17" s="82"/>
    </row>
    <row r="18" spans="1:8" s="11" customFormat="1" x14ac:dyDescent="0.3">
      <c r="B18" s="12"/>
      <c r="C18" s="12"/>
      <c r="D18" s="13">
        <f t="shared" si="0"/>
        <v>0</v>
      </c>
      <c r="E18" s="81"/>
      <c r="F18" s="82"/>
    </row>
    <row r="19" spans="1:8" s="11" customFormat="1" x14ac:dyDescent="0.3">
      <c r="B19" s="12"/>
      <c r="C19" s="12"/>
      <c r="D19" s="13">
        <f t="shared" si="0"/>
        <v>0</v>
      </c>
      <c r="E19" s="81"/>
      <c r="F19" s="82"/>
    </row>
    <row r="20" spans="1:8" s="11" customFormat="1" x14ac:dyDescent="0.3">
      <c r="B20" s="12"/>
      <c r="C20" s="12"/>
      <c r="D20" s="13">
        <f t="shared" si="0"/>
        <v>0</v>
      </c>
      <c r="E20" s="81"/>
      <c r="F20" s="82"/>
    </row>
    <row r="21" spans="1:8" s="11" customFormat="1" x14ac:dyDescent="0.3">
      <c r="B21" s="12"/>
      <c r="C21" s="12"/>
      <c r="D21" s="13">
        <f t="shared" si="0"/>
        <v>0</v>
      </c>
      <c r="E21" s="81"/>
      <c r="F21" s="82"/>
    </row>
    <row r="22" spans="1:8" s="11" customFormat="1" x14ac:dyDescent="0.3">
      <c r="B22" s="12"/>
      <c r="C22" s="12"/>
      <c r="D22" s="13">
        <f t="shared" si="0"/>
        <v>0</v>
      </c>
      <c r="E22" s="81"/>
      <c r="F22" s="82"/>
    </row>
    <row r="23" spans="1:8" s="11" customFormat="1" x14ac:dyDescent="0.3">
      <c r="B23" s="12"/>
      <c r="C23" s="12"/>
      <c r="D23" s="13">
        <f t="shared" si="0"/>
        <v>0</v>
      </c>
      <c r="E23" s="81"/>
      <c r="F23" s="82"/>
    </row>
    <row r="24" spans="1:8" s="11" customFormat="1" x14ac:dyDescent="0.3">
      <c r="B24" s="12"/>
      <c r="C24" s="12"/>
      <c r="D24" s="13">
        <f t="shared" si="0"/>
        <v>0</v>
      </c>
      <c r="E24" s="81"/>
      <c r="F24" s="82"/>
    </row>
    <row r="25" spans="1:8" s="11" customFormat="1" x14ac:dyDescent="0.3">
      <c r="B25" s="12"/>
      <c r="C25" s="12"/>
      <c r="D25" s="13">
        <f t="shared" si="0"/>
        <v>0</v>
      </c>
      <c r="E25" s="81"/>
      <c r="F25" s="82"/>
    </row>
    <row r="26" spans="1:8" s="11" customFormat="1" x14ac:dyDescent="0.3">
      <c r="B26" s="12"/>
      <c r="C26" s="12"/>
      <c r="D26" s="13">
        <f t="shared" si="0"/>
        <v>0</v>
      </c>
      <c r="E26" s="81"/>
      <c r="F26" s="82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3"/>
      <c r="F27" s="82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12</v>
      </c>
    </row>
    <row r="3" spans="1:7" x14ac:dyDescent="0.3">
      <c r="B3" s="8"/>
    </row>
    <row r="4" spans="1:7" x14ac:dyDescent="0.3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4" t="s">
        <v>2</v>
      </c>
      <c r="F11" s="85"/>
    </row>
    <row r="12" spans="1:7" s="17" customFormat="1" x14ac:dyDescent="0.3">
      <c r="A12" s="16"/>
      <c r="B12" s="13"/>
      <c r="C12" s="13"/>
      <c r="D12" s="13">
        <f>C12-B12</f>
        <v>0</v>
      </c>
      <c r="E12" s="87"/>
      <c r="F12" s="88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1"/>
      <c r="F13" s="82"/>
    </row>
    <row r="14" spans="1:7" s="11" customFormat="1" x14ac:dyDescent="0.3">
      <c r="B14" s="12"/>
      <c r="C14" s="12"/>
      <c r="D14" s="13">
        <f t="shared" si="0"/>
        <v>0</v>
      </c>
      <c r="E14" s="81"/>
      <c r="F14" s="82"/>
    </row>
    <row r="15" spans="1:7" s="11" customFormat="1" x14ac:dyDescent="0.3">
      <c r="B15" s="12"/>
      <c r="C15" s="12"/>
      <c r="D15" s="13">
        <f t="shared" si="0"/>
        <v>0</v>
      </c>
      <c r="E15" s="81"/>
      <c r="F15" s="82"/>
    </row>
    <row r="16" spans="1:7" s="11" customFormat="1" x14ac:dyDescent="0.3">
      <c r="B16" s="12"/>
      <c r="C16" s="12"/>
      <c r="D16" s="13">
        <f t="shared" si="0"/>
        <v>0</v>
      </c>
      <c r="E16" s="81"/>
      <c r="F16" s="82"/>
    </row>
    <row r="17" spans="1:8" s="11" customFormat="1" x14ac:dyDescent="0.3">
      <c r="B17" s="12"/>
      <c r="C17" s="12"/>
      <c r="D17" s="13">
        <f t="shared" si="0"/>
        <v>0</v>
      </c>
      <c r="E17" s="81"/>
      <c r="F17" s="82"/>
    </row>
    <row r="18" spans="1:8" s="11" customFormat="1" x14ac:dyDescent="0.3">
      <c r="B18" s="12"/>
      <c r="C18" s="12"/>
      <c r="D18" s="13">
        <f t="shared" si="0"/>
        <v>0</v>
      </c>
      <c r="E18" s="81"/>
      <c r="F18" s="82"/>
    </row>
    <row r="19" spans="1:8" s="11" customFormat="1" x14ac:dyDescent="0.3">
      <c r="B19" s="12"/>
      <c r="C19" s="12"/>
      <c r="D19" s="13">
        <f t="shared" si="0"/>
        <v>0</v>
      </c>
      <c r="E19" s="81"/>
      <c r="F19" s="82"/>
    </row>
    <row r="20" spans="1:8" s="11" customFormat="1" x14ac:dyDescent="0.3">
      <c r="B20" s="12"/>
      <c r="C20" s="12"/>
      <c r="D20" s="13">
        <f t="shared" si="0"/>
        <v>0</v>
      </c>
      <c r="E20" s="81"/>
      <c r="F20" s="82"/>
    </row>
    <row r="21" spans="1:8" s="11" customFormat="1" x14ac:dyDescent="0.3">
      <c r="B21" s="12"/>
      <c r="C21" s="12"/>
      <c r="D21" s="13">
        <f t="shared" si="0"/>
        <v>0</v>
      </c>
      <c r="E21" s="81"/>
      <c r="F21" s="82"/>
    </row>
    <row r="22" spans="1:8" s="11" customFormat="1" x14ac:dyDescent="0.3">
      <c r="B22" s="12"/>
      <c r="C22" s="12"/>
      <c r="D22" s="13">
        <f t="shared" si="0"/>
        <v>0</v>
      </c>
      <c r="E22" s="81"/>
      <c r="F22" s="82"/>
    </row>
    <row r="23" spans="1:8" s="11" customFormat="1" x14ac:dyDescent="0.3">
      <c r="B23" s="12"/>
      <c r="C23" s="12"/>
      <c r="D23" s="13">
        <f t="shared" si="0"/>
        <v>0</v>
      </c>
      <c r="E23" s="81"/>
      <c r="F23" s="82"/>
    </row>
    <row r="24" spans="1:8" s="11" customFormat="1" x14ac:dyDescent="0.3">
      <c r="B24" s="12"/>
      <c r="C24" s="12"/>
      <c r="D24" s="13">
        <f t="shared" si="0"/>
        <v>0</v>
      </c>
      <c r="E24" s="81"/>
      <c r="F24" s="82"/>
    </row>
    <row r="25" spans="1:8" s="11" customFormat="1" x14ac:dyDescent="0.3">
      <c r="B25" s="12"/>
      <c r="C25" s="12"/>
      <c r="D25" s="13">
        <f t="shared" si="0"/>
        <v>0</v>
      </c>
      <c r="E25" s="81"/>
      <c r="F25" s="82"/>
    </row>
    <row r="26" spans="1:8" s="11" customFormat="1" x14ac:dyDescent="0.3">
      <c r="B26" s="12"/>
      <c r="C26" s="12"/>
      <c r="D26" s="13">
        <f t="shared" si="0"/>
        <v>0</v>
      </c>
      <c r="E26" s="81"/>
      <c r="F26" s="82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3"/>
      <c r="F27" s="82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4"/>
  <sheetViews>
    <sheetView tabSelected="1" topLeftCell="A10" workbookViewId="0">
      <selection activeCell="E20" sqref="E20:F20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13</v>
      </c>
    </row>
    <row r="3" spans="1:7" x14ac:dyDescent="0.3">
      <c r="B3" s="8"/>
    </row>
    <row r="4" spans="1:7" x14ac:dyDescent="0.3">
      <c r="B4" t="s">
        <v>3</v>
      </c>
      <c r="C4" s="37">
        <f>'Accounting Statement'!C12</f>
        <v>31214</v>
      </c>
      <c r="D4" t="s">
        <v>4</v>
      </c>
      <c r="E4" s="37">
        <f>'Accounting Statement'!D12</f>
        <v>65757</v>
      </c>
    </row>
    <row r="6" spans="1:7" x14ac:dyDescent="0.3">
      <c r="D6" t="s">
        <v>7</v>
      </c>
      <c r="E6" s="1">
        <f>E4-C4</f>
        <v>34543</v>
      </c>
    </row>
    <row r="7" spans="1:7" x14ac:dyDescent="0.3">
      <c r="D7" t="s">
        <v>41</v>
      </c>
      <c r="E7" s="6">
        <f>IF(AND(C4=0,E4=0),0,IF(C4=0,1,IF(E4=0,-1,(E4-C4)/C4)))</f>
        <v>1.1066508617927853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43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4" t="s">
        <v>2</v>
      </c>
      <c r="F12" s="85"/>
    </row>
    <row r="13" spans="1:7" s="17" customFormat="1" x14ac:dyDescent="0.3">
      <c r="A13" s="16"/>
      <c r="B13" s="12">
        <v>432</v>
      </c>
      <c r="C13" s="12">
        <v>0</v>
      </c>
      <c r="D13" s="13">
        <f>C13-B13</f>
        <v>-432</v>
      </c>
      <c r="E13" s="74" t="s">
        <v>84</v>
      </c>
      <c r="F13" s="77"/>
      <c r="G13" s="16"/>
    </row>
    <row r="14" spans="1:7" s="17" customFormat="1" x14ac:dyDescent="0.3">
      <c r="A14" s="16"/>
      <c r="B14" s="12">
        <v>0</v>
      </c>
      <c r="C14" s="12">
        <v>126</v>
      </c>
      <c r="D14" s="13">
        <f>C14-B14</f>
        <v>126</v>
      </c>
      <c r="E14" s="74" t="s">
        <v>81</v>
      </c>
      <c r="F14" s="77"/>
      <c r="G14" s="16"/>
    </row>
    <row r="15" spans="1:7" s="11" customFormat="1" x14ac:dyDescent="0.3">
      <c r="B15" s="12">
        <v>1500</v>
      </c>
      <c r="C15" s="12">
        <v>1900</v>
      </c>
      <c r="D15" s="13">
        <f t="shared" ref="D15:D30" si="0">C15-B15</f>
        <v>400</v>
      </c>
      <c r="E15" s="81" t="s">
        <v>85</v>
      </c>
      <c r="F15" s="82"/>
    </row>
    <row r="16" spans="1:7" s="11" customFormat="1" x14ac:dyDescent="0.3">
      <c r="B16" s="12">
        <v>800</v>
      </c>
      <c r="C16" s="12">
        <v>0</v>
      </c>
      <c r="D16" s="13">
        <f t="shared" si="0"/>
        <v>-800</v>
      </c>
      <c r="E16" s="81" t="s">
        <v>70</v>
      </c>
      <c r="F16" s="82"/>
    </row>
    <row r="17" spans="1:8" s="11" customFormat="1" x14ac:dyDescent="0.3">
      <c r="B17" s="12">
        <v>0</v>
      </c>
      <c r="C17" s="12">
        <v>1418</v>
      </c>
      <c r="D17" s="13">
        <f t="shared" si="0"/>
        <v>1418</v>
      </c>
      <c r="E17" s="74" t="s">
        <v>71</v>
      </c>
      <c r="F17" s="75"/>
    </row>
    <row r="18" spans="1:8" s="11" customFormat="1" x14ac:dyDescent="0.3">
      <c r="B18" s="12">
        <v>0</v>
      </c>
      <c r="C18" s="12">
        <v>1050</v>
      </c>
      <c r="D18" s="13">
        <f t="shared" si="0"/>
        <v>1050</v>
      </c>
      <c r="E18" s="74" t="s">
        <v>72</v>
      </c>
      <c r="F18" s="75"/>
    </row>
    <row r="19" spans="1:8" s="11" customFormat="1" x14ac:dyDescent="0.3">
      <c r="B19" s="12">
        <v>358</v>
      </c>
      <c r="C19" s="12">
        <v>420</v>
      </c>
      <c r="D19" s="13">
        <f t="shared" si="0"/>
        <v>62</v>
      </c>
      <c r="E19" s="81" t="s">
        <v>68</v>
      </c>
      <c r="F19" s="82"/>
    </row>
    <row r="20" spans="1:8" s="11" customFormat="1" x14ac:dyDescent="0.3">
      <c r="B20" s="12">
        <v>360</v>
      </c>
      <c r="C20" s="12">
        <v>403</v>
      </c>
      <c r="D20" s="13">
        <f t="shared" si="0"/>
        <v>43</v>
      </c>
      <c r="E20" s="81" t="s">
        <v>69</v>
      </c>
      <c r="F20" s="82"/>
    </row>
    <row r="21" spans="1:8" s="11" customFormat="1" x14ac:dyDescent="0.3">
      <c r="B21" s="12">
        <v>19197</v>
      </c>
      <c r="C21" s="12">
        <v>34020</v>
      </c>
      <c r="D21" s="13">
        <f t="shared" si="0"/>
        <v>14823</v>
      </c>
      <c r="E21" s="74" t="s">
        <v>73</v>
      </c>
      <c r="F21" s="75"/>
    </row>
    <row r="22" spans="1:8" s="11" customFormat="1" x14ac:dyDescent="0.3">
      <c r="B22" s="12">
        <v>672</v>
      </c>
      <c r="C22" s="12">
        <v>1806</v>
      </c>
      <c r="D22" s="13">
        <f t="shared" si="0"/>
        <v>1134</v>
      </c>
      <c r="E22" s="74" t="s">
        <v>74</v>
      </c>
      <c r="F22" s="75"/>
    </row>
    <row r="23" spans="1:8" s="11" customFormat="1" x14ac:dyDescent="0.3">
      <c r="B23" s="12">
        <v>74</v>
      </c>
      <c r="C23" s="12">
        <v>4958</v>
      </c>
      <c r="D23" s="13">
        <f t="shared" si="0"/>
        <v>4884</v>
      </c>
      <c r="E23" s="74" t="s">
        <v>75</v>
      </c>
      <c r="F23" s="75"/>
    </row>
    <row r="24" spans="1:8" s="11" customFormat="1" x14ac:dyDescent="0.3">
      <c r="B24" s="12">
        <v>712</v>
      </c>
      <c r="C24" s="12">
        <v>1025</v>
      </c>
      <c r="D24" s="13">
        <f t="shared" si="0"/>
        <v>313</v>
      </c>
      <c r="E24" s="81" t="s">
        <v>76</v>
      </c>
      <c r="F24" s="82"/>
    </row>
    <row r="25" spans="1:8" s="11" customFormat="1" x14ac:dyDescent="0.3">
      <c r="B25" s="12">
        <v>822</v>
      </c>
      <c r="C25" s="12">
        <v>566</v>
      </c>
      <c r="D25" s="13">
        <f t="shared" si="0"/>
        <v>-256</v>
      </c>
      <c r="E25" s="81" t="s">
        <v>77</v>
      </c>
      <c r="F25" s="82"/>
    </row>
    <row r="26" spans="1:8" s="11" customFormat="1" x14ac:dyDescent="0.3">
      <c r="B26" s="12">
        <v>0</v>
      </c>
      <c r="C26" s="12">
        <v>2420</v>
      </c>
      <c r="D26" s="13">
        <f t="shared" si="0"/>
        <v>2420</v>
      </c>
      <c r="E26" s="74" t="s">
        <v>78</v>
      </c>
      <c r="F26" s="75"/>
    </row>
    <row r="27" spans="1:8" s="11" customFormat="1" x14ac:dyDescent="0.3">
      <c r="B27" s="12">
        <v>0</v>
      </c>
      <c r="C27" s="12">
        <v>516</v>
      </c>
      <c r="D27" s="13">
        <f t="shared" si="0"/>
        <v>516</v>
      </c>
      <c r="E27" s="74" t="s">
        <v>79</v>
      </c>
      <c r="F27" s="75"/>
    </row>
    <row r="28" spans="1:8" s="11" customFormat="1" x14ac:dyDescent="0.3">
      <c r="B28" s="12">
        <v>0</v>
      </c>
      <c r="C28" s="12">
        <v>141</v>
      </c>
      <c r="D28" s="13">
        <f>C28-B28</f>
        <v>141</v>
      </c>
      <c r="E28" s="81" t="s">
        <v>82</v>
      </c>
      <c r="F28" s="82"/>
    </row>
    <row r="29" spans="1:8" s="11" customFormat="1" x14ac:dyDescent="0.3">
      <c r="B29" s="12">
        <v>0</v>
      </c>
      <c r="C29" s="12">
        <v>3939</v>
      </c>
      <c r="D29" s="13">
        <f t="shared" si="0"/>
        <v>3939</v>
      </c>
      <c r="E29" s="81" t="s">
        <v>80</v>
      </c>
      <c r="F29" s="82"/>
    </row>
    <row r="30" spans="1:8" s="11" customFormat="1" x14ac:dyDescent="0.3">
      <c r="B30" s="12">
        <v>4362</v>
      </c>
      <c r="C30" s="12">
        <v>9018</v>
      </c>
      <c r="D30" s="13">
        <f t="shared" si="0"/>
        <v>4656</v>
      </c>
      <c r="E30" s="81" t="s">
        <v>83</v>
      </c>
      <c r="F30" s="82"/>
    </row>
    <row r="31" spans="1:8" x14ac:dyDescent="0.3">
      <c r="A31" s="9" t="s">
        <v>1</v>
      </c>
      <c r="B31" s="10">
        <f>SUM(B13:B30)</f>
        <v>29289</v>
      </c>
      <c r="C31" s="10">
        <f>SUM(C13:C30)</f>
        <v>63726</v>
      </c>
      <c r="D31" s="10">
        <f>SUM(D13:D30)</f>
        <v>34437</v>
      </c>
      <c r="E31" s="83"/>
      <c r="F31" s="82"/>
      <c r="G31" s="7"/>
    </row>
    <row r="32" spans="1:8" x14ac:dyDescent="0.3">
      <c r="H32" s="2"/>
    </row>
    <row r="33" spans="1:6" x14ac:dyDescent="0.3">
      <c r="F33" s="7"/>
    </row>
    <row r="34" spans="1:6" x14ac:dyDescent="0.3">
      <c r="A34" s="14" t="s">
        <v>8</v>
      </c>
    </row>
  </sheetData>
  <mergeCells count="11">
    <mergeCell ref="E12:F12"/>
    <mergeCell ref="E15:F15"/>
    <mergeCell ref="E16:F16"/>
    <mergeCell ref="E19:F19"/>
    <mergeCell ref="E20:F20"/>
    <mergeCell ref="E31:F31"/>
    <mergeCell ref="E24:F24"/>
    <mergeCell ref="E25:F25"/>
    <mergeCell ref="E29:F29"/>
    <mergeCell ref="E30:F30"/>
    <mergeCell ref="E28:F28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>
      <selection activeCell="E6" sqref="E6"/>
    </sheetView>
  </sheetViews>
  <sheetFormatPr defaultColWidth="9.109375" defaultRowHeight="14.4" x14ac:dyDescent="0.3"/>
  <cols>
    <col min="1" max="1" width="6.88671875" style="61" bestFit="1" customWidth="1"/>
    <col min="2" max="2" width="11.33203125" style="61" customWidth="1"/>
    <col min="3" max="3" width="10.6640625" style="61" customWidth="1"/>
    <col min="4" max="4" width="10.44140625" style="61" bestFit="1" customWidth="1"/>
    <col min="5" max="5" width="9.88671875" style="61" customWidth="1"/>
    <col min="6" max="6" width="12.5546875" style="61" customWidth="1"/>
    <col min="7" max="16384" width="9.10937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42311</v>
      </c>
      <c r="D4" s="61" t="s">
        <v>50</v>
      </c>
      <c r="E4" s="67">
        <f>'Accounting Statement'!D8</f>
        <v>31510</v>
      </c>
    </row>
    <row r="6" spans="2:7" x14ac:dyDescent="0.3">
      <c r="D6" s="68" t="s">
        <v>51</v>
      </c>
      <c r="E6" s="61" t="str">
        <f>IF(C4&gt;(2*E4),"Yes - Please explain below","No")</f>
        <v>No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x14ac:dyDescent="0.3">
      <c r="C10" s="63" t="s">
        <v>54</v>
      </c>
      <c r="E10" s="63"/>
    </row>
    <row r="11" spans="2:7" x14ac:dyDescent="0.3">
      <c r="C11" s="63" t="s">
        <v>55</v>
      </c>
      <c r="E11" s="63"/>
    </row>
    <row r="12" spans="2:7" x14ac:dyDescent="0.3">
      <c r="C12" s="63" t="s">
        <v>56</v>
      </c>
      <c r="E12" s="63"/>
    </row>
    <row r="13" spans="2:7" x14ac:dyDescent="0.3">
      <c r="C13" s="63" t="s">
        <v>57</v>
      </c>
      <c r="E13" s="63"/>
    </row>
    <row r="14" spans="2:7" x14ac:dyDescent="0.3">
      <c r="C14" s="63" t="s">
        <v>58</v>
      </c>
      <c r="E14" s="63"/>
    </row>
    <row r="15" spans="2:7" x14ac:dyDescent="0.3">
      <c r="C15" s="63" t="s">
        <v>59</v>
      </c>
      <c r="E15" s="63"/>
    </row>
    <row r="16" spans="2:7" x14ac:dyDescent="0.3">
      <c r="C16" s="63" t="s">
        <v>60</v>
      </c>
      <c r="E16" s="63"/>
    </row>
    <row r="17" spans="2:7" x14ac:dyDescent="0.3">
      <c r="F17" s="64">
        <f>SUM(E10:E16)</f>
        <v>0</v>
      </c>
    </row>
    <row r="19" spans="2:7" x14ac:dyDescent="0.3">
      <c r="B19" s="62" t="s">
        <v>61</v>
      </c>
      <c r="E19" s="63"/>
    </row>
    <row r="20" spans="2:7" x14ac:dyDescent="0.3">
      <c r="F20" s="64">
        <f>E19</f>
        <v>0</v>
      </c>
    </row>
    <row r="21" spans="2:7" ht="15" thickBot="1" x14ac:dyDescent="0.35">
      <c r="B21" s="62" t="s">
        <v>62</v>
      </c>
      <c r="G21" s="65">
        <f>F17+F20</f>
        <v>0</v>
      </c>
    </row>
    <row r="22" spans="2:7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3</v>
      </c>
      <c r="C4" s="37">
        <f>'Accounting Statement'!C16</f>
        <v>13903</v>
      </c>
      <c r="D4" t="s">
        <v>4</v>
      </c>
      <c r="E4" s="37">
        <f>'Accounting Statement'!D16</f>
        <v>13903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9" t="s">
        <v>15</v>
      </c>
    </row>
    <row r="11" spans="1:7" ht="15" x14ac:dyDescent="0.35">
      <c r="B11" s="1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84" t="s">
        <v>2</v>
      </c>
      <c r="F12" s="85"/>
    </row>
    <row r="13" spans="1:7" s="17" customFormat="1" x14ac:dyDescent="0.3">
      <c r="A13" s="16"/>
      <c r="B13" s="13"/>
      <c r="C13" s="13"/>
      <c r="D13" s="13">
        <f>C13-B13</f>
        <v>0</v>
      </c>
      <c r="E13" s="87"/>
      <c r="F13" s="88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81"/>
      <c r="F14" s="82"/>
    </row>
    <row r="15" spans="1:7" s="11" customFormat="1" x14ac:dyDescent="0.3">
      <c r="B15" s="12"/>
      <c r="C15" s="12"/>
      <c r="D15" s="13">
        <f t="shared" si="0"/>
        <v>0</v>
      </c>
      <c r="E15" s="81"/>
      <c r="F15" s="82"/>
    </row>
    <row r="16" spans="1:7" s="11" customFormat="1" x14ac:dyDescent="0.3">
      <c r="B16" s="12"/>
      <c r="C16" s="12"/>
      <c r="D16" s="13">
        <f t="shared" si="0"/>
        <v>0</v>
      </c>
      <c r="E16" s="81"/>
      <c r="F16" s="82"/>
    </row>
    <row r="17" spans="1:12" s="11" customFormat="1" x14ac:dyDescent="0.3">
      <c r="B17" s="12"/>
      <c r="C17" s="12"/>
      <c r="D17" s="13">
        <f t="shared" si="0"/>
        <v>0</v>
      </c>
      <c r="E17" s="81"/>
      <c r="F17" s="82"/>
    </row>
    <row r="18" spans="1:12" s="11" customFormat="1" x14ac:dyDescent="0.3">
      <c r="B18" s="12"/>
      <c r="C18" s="12"/>
      <c r="D18" s="13">
        <f t="shared" si="0"/>
        <v>0</v>
      </c>
      <c r="E18" s="81"/>
      <c r="F18" s="82"/>
      <c r="L18" s="20"/>
    </row>
    <row r="19" spans="1:12" s="11" customFormat="1" x14ac:dyDescent="0.3">
      <c r="B19" s="12"/>
      <c r="C19" s="12"/>
      <c r="D19" s="13">
        <f t="shared" si="0"/>
        <v>0</v>
      </c>
      <c r="E19" s="81"/>
      <c r="F19" s="82"/>
    </row>
    <row r="20" spans="1:12" s="11" customFormat="1" x14ac:dyDescent="0.3">
      <c r="B20" s="12"/>
      <c r="C20" s="12"/>
      <c r="D20" s="13">
        <f t="shared" si="0"/>
        <v>0</v>
      </c>
      <c r="E20" s="81"/>
      <c r="F20" s="82"/>
    </row>
    <row r="21" spans="1:12" s="11" customFormat="1" x14ac:dyDescent="0.3">
      <c r="B21" s="12"/>
      <c r="C21" s="12"/>
      <c r="D21" s="13">
        <f t="shared" si="0"/>
        <v>0</v>
      </c>
      <c r="E21" s="81"/>
      <c r="F21" s="82"/>
    </row>
    <row r="22" spans="1:12" s="11" customFormat="1" x14ac:dyDescent="0.3">
      <c r="B22" s="12"/>
      <c r="C22" s="12"/>
      <c r="D22" s="13">
        <f t="shared" si="0"/>
        <v>0</v>
      </c>
      <c r="E22" s="81"/>
      <c r="F22" s="82"/>
    </row>
    <row r="23" spans="1:12" s="11" customFormat="1" x14ac:dyDescent="0.3">
      <c r="B23" s="12"/>
      <c r="C23" s="12"/>
      <c r="D23" s="13">
        <f t="shared" si="0"/>
        <v>0</v>
      </c>
      <c r="E23" s="81"/>
      <c r="F23" s="82"/>
    </row>
    <row r="24" spans="1:12" s="11" customFormat="1" x14ac:dyDescent="0.3">
      <c r="B24" s="12"/>
      <c r="C24" s="12"/>
      <c r="D24" s="13">
        <f t="shared" si="0"/>
        <v>0</v>
      </c>
      <c r="E24" s="81"/>
      <c r="F24" s="82"/>
    </row>
    <row r="25" spans="1:12" s="11" customFormat="1" x14ac:dyDescent="0.3">
      <c r="B25" s="12"/>
      <c r="C25" s="12"/>
      <c r="D25" s="13">
        <f t="shared" si="0"/>
        <v>0</v>
      </c>
      <c r="E25" s="81"/>
      <c r="F25" s="82"/>
    </row>
    <row r="26" spans="1:12" s="11" customFormat="1" x14ac:dyDescent="0.3">
      <c r="B26" s="12"/>
      <c r="C26" s="12"/>
      <c r="D26" s="13">
        <f t="shared" si="0"/>
        <v>0</v>
      </c>
      <c r="E26" s="81"/>
      <c r="F26" s="82"/>
    </row>
    <row r="27" spans="1:12" s="11" customFormat="1" x14ac:dyDescent="0.3">
      <c r="B27" s="12"/>
      <c r="C27" s="12"/>
      <c r="D27" s="13">
        <f t="shared" si="0"/>
        <v>0</v>
      </c>
      <c r="E27" s="81"/>
      <c r="F27" s="82"/>
    </row>
    <row r="28" spans="1:12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3"/>
      <c r="F28" s="82"/>
      <c r="G28" s="7"/>
    </row>
    <row r="29" spans="1:12" x14ac:dyDescent="0.3">
      <c r="H29" s="2"/>
    </row>
    <row r="30" spans="1:12" x14ac:dyDescent="0.3">
      <c r="F30" s="7"/>
    </row>
    <row r="31" spans="1:12" x14ac:dyDescent="0.3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D27" sqref="D27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16</v>
      </c>
    </row>
    <row r="3" spans="1:7" x14ac:dyDescent="0.3">
      <c r="B3" s="8"/>
    </row>
    <row r="4" spans="1:7" x14ac:dyDescent="0.3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3">
      <c r="D6" t="s">
        <v>7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84" t="s">
        <v>2</v>
      </c>
      <c r="F11" s="85"/>
    </row>
    <row r="12" spans="1:7" s="17" customFormat="1" x14ac:dyDescent="0.3">
      <c r="A12" s="16"/>
      <c r="B12" s="13"/>
      <c r="C12" s="13"/>
      <c r="D12" s="13">
        <f>C12-B12</f>
        <v>0</v>
      </c>
      <c r="E12" s="87"/>
      <c r="F12" s="88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1"/>
      <c r="F13" s="82"/>
    </row>
    <row r="14" spans="1:7" s="11" customFormat="1" x14ac:dyDescent="0.3">
      <c r="B14" s="12"/>
      <c r="C14" s="12"/>
      <c r="D14" s="13">
        <f t="shared" si="0"/>
        <v>0</v>
      </c>
      <c r="E14" s="81"/>
      <c r="F14" s="82"/>
    </row>
    <row r="15" spans="1:7" s="11" customFormat="1" x14ac:dyDescent="0.3">
      <c r="B15" s="12"/>
      <c r="C15" s="12"/>
      <c r="D15" s="13">
        <f t="shared" si="0"/>
        <v>0</v>
      </c>
      <c r="E15" s="81"/>
      <c r="F15" s="82"/>
    </row>
    <row r="16" spans="1:7" s="11" customFormat="1" x14ac:dyDescent="0.3">
      <c r="B16" s="12"/>
      <c r="C16" s="12"/>
      <c r="D16" s="13">
        <f t="shared" si="0"/>
        <v>0</v>
      </c>
      <c r="E16" s="81"/>
      <c r="F16" s="82"/>
    </row>
    <row r="17" spans="1:12" s="11" customFormat="1" x14ac:dyDescent="0.3">
      <c r="B17" s="12"/>
      <c r="C17" s="12"/>
      <c r="D17" s="13">
        <f t="shared" si="0"/>
        <v>0</v>
      </c>
      <c r="E17" s="81"/>
      <c r="F17" s="82"/>
      <c r="L17" s="20"/>
    </row>
    <row r="18" spans="1:12" s="11" customFormat="1" x14ac:dyDescent="0.3">
      <c r="B18" s="12"/>
      <c r="C18" s="12"/>
      <c r="D18" s="13">
        <f t="shared" si="0"/>
        <v>0</v>
      </c>
      <c r="E18" s="81"/>
      <c r="F18" s="82"/>
    </row>
    <row r="19" spans="1:12" s="11" customFormat="1" x14ac:dyDescent="0.3">
      <c r="B19" s="12"/>
      <c r="C19" s="12"/>
      <c r="D19" s="13">
        <f t="shared" si="0"/>
        <v>0</v>
      </c>
      <c r="E19" s="81"/>
      <c r="F19" s="82"/>
    </row>
    <row r="20" spans="1:12" s="11" customFormat="1" x14ac:dyDescent="0.3">
      <c r="B20" s="12"/>
      <c r="C20" s="12"/>
      <c r="D20" s="13">
        <f t="shared" si="0"/>
        <v>0</v>
      </c>
      <c r="E20" s="81"/>
      <c r="F20" s="82"/>
    </row>
    <row r="21" spans="1:12" s="11" customFormat="1" x14ac:dyDescent="0.3">
      <c r="B21" s="12"/>
      <c r="C21" s="12"/>
      <c r="D21" s="13">
        <f t="shared" si="0"/>
        <v>0</v>
      </c>
      <c r="E21" s="81"/>
      <c r="F21" s="82"/>
    </row>
    <row r="22" spans="1:12" s="11" customFormat="1" x14ac:dyDescent="0.3">
      <c r="B22" s="12"/>
      <c r="C22" s="12"/>
      <c r="D22" s="13">
        <f t="shared" si="0"/>
        <v>0</v>
      </c>
      <c r="E22" s="81"/>
      <c r="F22" s="82"/>
    </row>
    <row r="23" spans="1:12" s="11" customFormat="1" x14ac:dyDescent="0.3">
      <c r="B23" s="12"/>
      <c r="C23" s="12"/>
      <c r="D23" s="13">
        <f t="shared" si="0"/>
        <v>0</v>
      </c>
      <c r="E23" s="81"/>
      <c r="F23" s="82"/>
    </row>
    <row r="24" spans="1:12" s="11" customFormat="1" x14ac:dyDescent="0.3">
      <c r="B24" s="12"/>
      <c r="C24" s="12"/>
      <c r="D24" s="13">
        <f t="shared" si="0"/>
        <v>0</v>
      </c>
      <c r="E24" s="81"/>
      <c r="F24" s="82"/>
    </row>
    <row r="25" spans="1:12" s="11" customFormat="1" x14ac:dyDescent="0.3">
      <c r="B25" s="12"/>
      <c r="C25" s="12"/>
      <c r="D25" s="13">
        <f t="shared" si="0"/>
        <v>0</v>
      </c>
      <c r="E25" s="81"/>
      <c r="F25" s="82"/>
    </row>
    <row r="26" spans="1:12" s="11" customFormat="1" x14ac:dyDescent="0.3">
      <c r="B26" s="12"/>
      <c r="C26" s="12"/>
      <c r="D26" s="13">
        <f t="shared" si="0"/>
        <v>0</v>
      </c>
      <c r="E26" s="81"/>
      <c r="F26" s="82"/>
    </row>
    <row r="27" spans="1:12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3"/>
      <c r="F27" s="82"/>
      <c r="G27" s="7"/>
    </row>
    <row r="28" spans="1:12" x14ac:dyDescent="0.3">
      <c r="H28" s="2"/>
    </row>
    <row r="29" spans="1:12" x14ac:dyDescent="0.3">
      <c r="F29" s="7"/>
    </row>
    <row r="30" spans="1:12" x14ac:dyDescent="0.3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460E185F-155A-4A0D-81DB-4F839B431F71}">
  <ds:schemaRefs/>
</ds:datastoreItem>
</file>

<file path=customXml/itemProps2.xml><?xml version="1.0" encoding="utf-8"?>
<ds:datastoreItem xmlns:ds="http://schemas.openxmlformats.org/officeDocument/2006/customXml" ds:itemID="{3F1AD0D3-C2B2-41A7-8D84-5B65319295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Winchfield Clerk</cp:lastModifiedBy>
  <cp:lastPrinted>2023-03-20T07:35:33Z</cp:lastPrinted>
  <dcterms:created xsi:type="dcterms:W3CDTF">2023-03-10T09:35:56Z</dcterms:created>
  <dcterms:modified xsi:type="dcterms:W3CDTF">2023-04-19T20:56:14Z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