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1"/>
  <workbookPr autoCompressPictures="0"/>
  <mc:AlternateContent xmlns:mc="http://schemas.openxmlformats.org/markup-compatibility/2006">
    <mc:Choice Requires="x15">
      <x15ac:absPath xmlns:x15ac="http://schemas.microsoft.com/office/spreadsheetml/2010/11/ac" url="/Users/paulblewitt/Documents/Deb's Documents/Village Hall/ACCOUNTS/2020/"/>
    </mc:Choice>
  </mc:AlternateContent>
  <xr:revisionPtr revIDLastSave="0" documentId="13_ncr:1_{92593A79-6337-CD41-A5D5-A5C883FB9BE3}" xr6:coauthVersionLast="47" xr6:coauthVersionMax="47" xr10:uidLastSave="{00000000-0000-0000-0000-000000000000}"/>
  <bookViews>
    <workbookView xWindow="0" yWindow="500" windowWidth="28800" windowHeight="16020" tabRatio="691" activeTab="2" xr2:uid="{00000000-000D-0000-FFFF-FFFF00000000}"/>
  </bookViews>
  <sheets>
    <sheet name="Annual Accounts" sheetId="4" r:id="rId1"/>
    <sheet name="Reconciliations" sheetId="3" r:id="rId2"/>
    <sheet name="Income All Sources" sheetId="1" r:id="rId3"/>
    <sheet name="Expenditure List" sheetId="5" r:id="rId4"/>
    <sheet name="Exp CAccount" sheetId="2" r:id="rId5"/>
    <sheet name="Petty Cash" sheetId="8" r:id="rId6"/>
    <sheet name="Bar" sheetId="9" r:id="rId7"/>
    <sheet name="Event Summary" sheetId="6" r:id="rId8"/>
    <sheet name="Sheet1" sheetId="10" r:id="rId9"/>
    <sheet name="Sheet2" sheetId="11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4" i="9" l="1"/>
  <c r="H22" i="9"/>
  <c r="H6" i="9"/>
  <c r="H8" i="9"/>
  <c r="G12" i="4" l="1"/>
  <c r="G26" i="4" l="1"/>
  <c r="H20" i="9"/>
  <c r="H18" i="9"/>
  <c r="H16" i="9"/>
  <c r="H14" i="9"/>
  <c r="H12" i="9"/>
  <c r="H10" i="9"/>
  <c r="O20" i="2" l="1"/>
  <c r="O12" i="2"/>
  <c r="O13" i="2"/>
  <c r="H29" i="9"/>
  <c r="G36" i="3"/>
  <c r="H38" i="3" s="1"/>
  <c r="O6" i="2"/>
  <c r="O19" i="2"/>
  <c r="O11" i="2"/>
  <c r="O16" i="2"/>
  <c r="O9" i="2"/>
  <c r="O10" i="2"/>
  <c r="O5" i="2"/>
  <c r="O7" i="2"/>
  <c r="O8" i="2"/>
  <c r="O14" i="2"/>
  <c r="O15" i="2"/>
  <c r="O17" i="2"/>
  <c r="O18" i="2"/>
  <c r="O21" i="2"/>
  <c r="O22" i="2"/>
  <c r="O23" i="2"/>
  <c r="O24" i="2"/>
  <c r="O25" i="2"/>
  <c r="O26" i="2"/>
  <c r="I33" i="1"/>
  <c r="J33" i="1"/>
  <c r="B33" i="1"/>
  <c r="K33" i="1"/>
  <c r="L33" i="1"/>
  <c r="M33" i="1"/>
  <c r="C33" i="1"/>
  <c r="D33" i="1"/>
  <c r="E33" i="1"/>
  <c r="F33" i="1"/>
  <c r="G33" i="1"/>
  <c r="H33" i="1"/>
  <c r="G30" i="8"/>
  <c r="G13" i="4" s="1"/>
  <c r="B24" i="8"/>
  <c r="B25" i="8" s="1"/>
  <c r="O23" i="1"/>
  <c r="O18" i="1"/>
  <c r="O5" i="1"/>
  <c r="O17" i="1"/>
  <c r="O19" i="1"/>
  <c r="O6" i="1"/>
  <c r="O9" i="1"/>
  <c r="O24" i="1"/>
  <c r="O14" i="1"/>
  <c r="O7" i="1"/>
  <c r="O8" i="1"/>
  <c r="O10" i="1"/>
  <c r="O11" i="1"/>
  <c r="O12" i="1"/>
  <c r="O13" i="1"/>
  <c r="O15" i="1"/>
  <c r="O16" i="1"/>
  <c r="O20" i="1"/>
  <c r="O21" i="1"/>
  <c r="O22" i="1"/>
  <c r="O25" i="1"/>
  <c r="O27" i="2"/>
  <c r="O28" i="2"/>
  <c r="H43" i="3"/>
  <c r="H11" i="3"/>
  <c r="G23" i="4" s="1"/>
  <c r="B33" i="2"/>
  <c r="L33" i="2"/>
  <c r="O30" i="2"/>
  <c r="O31" i="2"/>
  <c r="N13" i="2"/>
  <c r="O29" i="2"/>
  <c r="O32" i="2"/>
  <c r="K33" i="2"/>
  <c r="M33" i="2"/>
  <c r="J33" i="2"/>
  <c r="G53" i="5"/>
  <c r="E53" i="5"/>
  <c r="F53" i="5"/>
  <c r="C33" i="2"/>
  <c r="D33" i="2"/>
  <c r="E33" i="2"/>
  <c r="F33" i="2"/>
  <c r="G33" i="2"/>
  <c r="H33" i="2"/>
  <c r="I33" i="2"/>
  <c r="H22" i="3" l="1"/>
  <c r="H44" i="3"/>
  <c r="E55" i="5"/>
  <c r="H33" i="9"/>
  <c r="G15" i="4" s="1"/>
  <c r="G25" i="4"/>
  <c r="H45" i="3"/>
  <c r="H47" i="3" s="1"/>
  <c r="B28" i="8"/>
  <c r="O29" i="1"/>
  <c r="O33" i="1"/>
  <c r="O33" i="2"/>
  <c r="G14" i="4" s="1"/>
  <c r="H20" i="3" l="1"/>
  <c r="G11" i="4"/>
  <c r="H18" i="3"/>
  <c r="G24" i="4"/>
  <c r="G16" i="4" l="1"/>
  <c r="H25" i="3"/>
  <c r="G22" i="4" s="1"/>
  <c r="G30" i="4" s="1"/>
</calcChain>
</file>

<file path=xl/sharedStrings.xml><?xml version="1.0" encoding="utf-8"?>
<sst xmlns="http://schemas.openxmlformats.org/spreadsheetml/2006/main" count="245" uniqueCount="189">
  <si>
    <t>Item</t>
  </si>
  <si>
    <t>Jan</t>
  </si>
  <si>
    <t>Feb</t>
  </si>
  <si>
    <t>March</t>
  </si>
  <si>
    <t>April</t>
  </si>
  <si>
    <t>May</t>
  </si>
  <si>
    <t>June</t>
  </si>
  <si>
    <t>July</t>
  </si>
  <si>
    <t>August</t>
  </si>
  <si>
    <t>Sept</t>
  </si>
  <si>
    <t>Oct</t>
  </si>
  <si>
    <t xml:space="preserve">Nov </t>
  </si>
  <si>
    <t>Dec</t>
  </si>
  <si>
    <t>Keep Fit</t>
  </si>
  <si>
    <t>Parish Council</t>
  </si>
  <si>
    <t>Commoners Hire</t>
  </si>
  <si>
    <t>PCC Hire</t>
  </si>
  <si>
    <t>Miscellaneous</t>
  </si>
  <si>
    <t>Total</t>
  </si>
  <si>
    <t>Subtotals</t>
  </si>
  <si>
    <t>Water</t>
  </si>
  <si>
    <t>Electricity</t>
  </si>
  <si>
    <t>Boiler Service</t>
  </si>
  <si>
    <t>Insurance</t>
  </si>
  <si>
    <t>Interest</t>
  </si>
  <si>
    <t>Clee St Margaret Village Hall</t>
  </si>
  <si>
    <t>Savings Account Reconciliation</t>
  </si>
  <si>
    <t>Balance brought forward</t>
  </si>
  <si>
    <t>£</t>
  </si>
  <si>
    <t>Current Account Reconciliation</t>
  </si>
  <si>
    <t>Balance carried forward</t>
  </si>
  <si>
    <t>Transfer to Savings Account</t>
  </si>
  <si>
    <t>Transfer from CA</t>
  </si>
  <si>
    <t xml:space="preserve">True Balance Carried forward </t>
  </si>
  <si>
    <t>Totals</t>
  </si>
  <si>
    <t>Expenditure</t>
  </si>
  <si>
    <t>Represented By : -</t>
  </si>
  <si>
    <t>Current Account</t>
  </si>
  <si>
    <t>Savings Account</t>
  </si>
  <si>
    <t>Petty Cash</t>
  </si>
  <si>
    <t>Less Unpresented Cheques</t>
  </si>
  <si>
    <t>Provisions</t>
  </si>
  <si>
    <t>Community Account 40239275</t>
  </si>
  <si>
    <t>Item No</t>
  </si>
  <si>
    <t>Description</t>
  </si>
  <si>
    <t>Date</t>
  </si>
  <si>
    <t>Cheque no</t>
  </si>
  <si>
    <t>Window Cleaning</t>
  </si>
  <si>
    <t>Fire Ext, check</t>
  </si>
  <si>
    <t>Event</t>
  </si>
  <si>
    <t>Income</t>
  </si>
  <si>
    <t>Expenditure from Current Account</t>
  </si>
  <si>
    <t>Expenditure from Petty Cash</t>
  </si>
  <si>
    <t>Income All Sources except Transfers</t>
  </si>
  <si>
    <t>Transfer from savings</t>
  </si>
  <si>
    <t>Bar Stock Purchase</t>
  </si>
  <si>
    <t>Transfers to CA</t>
  </si>
  <si>
    <t>Bar Stock and Float held</t>
  </si>
  <si>
    <t>Bar Stock</t>
  </si>
  <si>
    <t>Bar Float</t>
  </si>
  <si>
    <t>Village Hall Bar</t>
  </si>
  <si>
    <t>Units</t>
  </si>
  <si>
    <t>Unit cost</t>
  </si>
  <si>
    <t>Sale Price</t>
  </si>
  <si>
    <t>Stock Value</t>
  </si>
  <si>
    <t>Bar Float Held</t>
  </si>
  <si>
    <t xml:space="preserve">Bar Stock Purchased </t>
  </si>
  <si>
    <t>Red Wine</t>
  </si>
  <si>
    <t>White Wine</t>
  </si>
  <si>
    <t>Beer</t>
  </si>
  <si>
    <t>Petty cash top up</t>
  </si>
  <si>
    <t xml:space="preserve"> </t>
  </si>
  <si>
    <t>Stella/carling</t>
  </si>
  <si>
    <t>Bar Receipts</t>
  </si>
  <si>
    <t>Event Receipts</t>
  </si>
  <si>
    <t>Petty Cash Donations</t>
  </si>
  <si>
    <t>Skittles League</t>
  </si>
  <si>
    <t>Lent Lunch hire</t>
  </si>
  <si>
    <t>cash in hand</t>
  </si>
  <si>
    <t>Aug</t>
  </si>
  <si>
    <t>Party hire</t>
  </si>
  <si>
    <t>Workshops various</t>
  </si>
  <si>
    <t>Harvest Supper</t>
  </si>
  <si>
    <t>Private Hire</t>
  </si>
  <si>
    <t>Election hire</t>
  </si>
  <si>
    <t>Bar Licence</t>
  </si>
  <si>
    <t>Rotary Grant</t>
  </si>
  <si>
    <t>Charity collection CL</t>
  </si>
  <si>
    <t xml:space="preserve">Petty Cash Reconciliation </t>
  </si>
  <si>
    <t>Balance Carried forward</t>
  </si>
  <si>
    <t>Value</t>
  </si>
  <si>
    <t>Soft Drinks J2O</t>
  </si>
  <si>
    <t>Pimms</t>
  </si>
  <si>
    <t>Income All External Sources (Current Account)</t>
  </si>
  <si>
    <t>Savings Account interest</t>
  </si>
  <si>
    <t xml:space="preserve">Expenditure 2018 </t>
  </si>
  <si>
    <t xml:space="preserve">Soft Drinks, Coke, Lem, Orange                        </t>
  </si>
  <si>
    <t>Oil Tank</t>
  </si>
  <si>
    <t>cheque nos</t>
  </si>
  <si>
    <t>Petty Cash top up</t>
  </si>
  <si>
    <t>Top up total</t>
  </si>
  <si>
    <t>VH Events</t>
  </si>
  <si>
    <t>W.I.- Annual Hire/other</t>
  </si>
  <si>
    <t>Strongbow</t>
  </si>
  <si>
    <t xml:space="preserve">top up </t>
  </si>
  <si>
    <t>Balance carried forward - 31.12.2019</t>
  </si>
  <si>
    <t>Waterplus Refund</t>
  </si>
  <si>
    <t>mower fuel/ad hoc</t>
  </si>
  <si>
    <t>Npower</t>
  </si>
  <si>
    <t>Shropshire Rural CC</t>
  </si>
  <si>
    <t>Maintenance</t>
  </si>
  <si>
    <t>External Topping/hedges</t>
  </si>
  <si>
    <t>Balance brought forward - 1.1.2020 (less bar stock and float)</t>
  </si>
  <si>
    <t>Balance Carried forward - Agreed to Bank Statement 01.01.20</t>
  </si>
  <si>
    <t>CLEE ST MARGARET VILLAGE HALL 2020</t>
  </si>
  <si>
    <t>Income All Sources 2020 (Current Account)</t>
  </si>
  <si>
    <t>Clee St Margaret Village Hall 2020</t>
  </si>
  <si>
    <t>Expenditure From Current Account 2020</t>
  </si>
  <si>
    <t>Petty Cash 2020</t>
  </si>
  <si>
    <t>Events 2020</t>
  </si>
  <si>
    <t>ANNUAL ACCOUNTS YEAR ENDED 31ST DECEMBER 2020</t>
  </si>
  <si>
    <t>Water Plus for Yr</t>
  </si>
  <si>
    <t>N Power for Yr</t>
  </si>
  <si>
    <t>BAC</t>
  </si>
  <si>
    <t>5.2.20</t>
  </si>
  <si>
    <t>7.2.20</t>
  </si>
  <si>
    <t>Skittles 7.2.20</t>
  </si>
  <si>
    <t>Takings £80.30</t>
  </si>
  <si>
    <t>profit 32.12</t>
  </si>
  <si>
    <t>,391</t>
  </si>
  <si>
    <t>card</t>
  </si>
  <si>
    <t>6.3.20</t>
  </si>
  <si>
    <t xml:space="preserve">Bar Stock </t>
  </si>
  <si>
    <t>Skittles 6.3.20</t>
  </si>
  <si>
    <t>Takings £58.00</t>
  </si>
  <si>
    <t>profit 23.20</t>
  </si>
  <si>
    <t>,392,393</t>
  </si>
  <si>
    <t>Electrical Testing</t>
  </si>
  <si>
    <t>Manual Fire Alarm/Ass.</t>
  </si>
  <si>
    <t>12.3.20</t>
  </si>
  <si>
    <t>31.3.20</t>
  </si>
  <si>
    <t>Electrical Testing (D Boxold)</t>
  </si>
  <si>
    <t>Fire Alarm/parts (R Woods)</t>
  </si>
  <si>
    <t>Mower Fuel ( K Slater)</t>
  </si>
  <si>
    <t>14.4.20</t>
  </si>
  <si>
    <t>Donations/grants</t>
  </si>
  <si>
    <t>Oil Tank fuel</t>
  </si>
  <si>
    <t>29.4.20</t>
  </si>
  <si>
    <t>Mower battery</t>
  </si>
  <si>
    <t>25.5.20</t>
  </si>
  <si>
    <t>Uncleared cheque Nos/BAC</t>
  </si>
  <si>
    <t>Mower Petrol</t>
  </si>
  <si>
    <t>9.6.20</t>
  </si>
  <si>
    <t xml:space="preserve">,394 </t>
  </si>
  <si>
    <t>Osmo (K Skater)</t>
  </si>
  <si>
    <t>17.7.20</t>
  </si>
  <si>
    <t>Paint (Rob Woods)</t>
  </si>
  <si>
    <t>10.9.20</t>
  </si>
  <si>
    <t>Walkers Association</t>
  </si>
  <si>
    <t>Unifire</t>
  </si>
  <si>
    <t>13.9.20</t>
  </si>
  <si>
    <t>Blow Motion</t>
  </si>
  <si>
    <t>16.9.20</t>
  </si>
  <si>
    <t>17.9.20</t>
  </si>
  <si>
    <t>Membership SRCC</t>
  </si>
  <si>
    <t>29.9.20</t>
  </si>
  <si>
    <t xml:space="preserve">Printer Cartridge  </t>
  </si>
  <si>
    <t>Card</t>
  </si>
  <si>
    <t>28.10.20</t>
  </si>
  <si>
    <t>9.11.20</t>
  </si>
  <si>
    <t>Fencing Repairs (Guy)</t>
  </si>
  <si>
    <t>Printer Cartridge</t>
  </si>
  <si>
    <t>25.11.20</t>
  </si>
  <si>
    <t>Insurance Refund</t>
  </si>
  <si>
    <t>,395,396</t>
  </si>
  <si>
    <t>,397</t>
  </si>
  <si>
    <t>,398</t>
  </si>
  <si>
    <t>Pay in Slip Nos</t>
  </si>
  <si>
    <t>Paul Massey (topping)</t>
  </si>
  <si>
    <t>27.12.20</t>
  </si>
  <si>
    <t>yrly</t>
  </si>
  <si>
    <t>approx. stock @28.12.20</t>
  </si>
  <si>
    <t>Prosecco</t>
  </si>
  <si>
    <t>Soft Drinks Tonic Water</t>
  </si>
  <si>
    <t>Income 2020</t>
  </si>
  <si>
    <t>Expenditure 2020</t>
  </si>
  <si>
    <t>brought Fwd. 01.01.20</t>
  </si>
  <si>
    <t>(NB overpayment, credit received)</t>
  </si>
  <si>
    <t>Balance shown on bank statement check 31.12.20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</si>
</sst>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£&quot;#,##0_);[Red]\(&quot;£&quot;#,##0\)"/>
    <numFmt numFmtId="8" formatCode="&quot;£&quot;#,##0.00_);[Red]\(&quot;£&quot;#,##0.00\)"/>
    <numFmt numFmtId="44" formatCode="_(&quot;£&quot;* #,##0.00_);_(&quot;£&quot;* \(#,##0.00\);_(&quot;£&quot;* &quot;-&quot;??_);_(@_)"/>
    <numFmt numFmtId="164" formatCode="&quot;£&quot;#,##0.00;\-&quot;£&quot;#,##0.00"/>
    <numFmt numFmtId="165" formatCode="&quot;£&quot;#,##0.00;[Red]\-&quot;£&quot;#,##0.00"/>
    <numFmt numFmtId="166" formatCode="_-&quot;£&quot;* #,##0.00_-;\-&quot;£&quot;* #,##0.00_-;_-&quot;£&quot;* &quot;-&quot;??_-;_-@_-"/>
    <numFmt numFmtId="167" formatCode="_-* #,##0.00_-;\-* #,##0.00_-;_-* &quot;-&quot;??_-;_-@_-"/>
    <numFmt numFmtId="168" formatCode="&quot;£&quot;#,##0.00"/>
    <numFmt numFmtId="169" formatCode="#,##0.00_ ;\-#,##0.00\ "/>
    <numFmt numFmtId="170" formatCode="_-[$£-809]* #,##0.00_-;\-[$£-809]* #,##0.00_-;_-[$£-809]* &quot;-&quot;??_-;_-@_-"/>
    <numFmt numFmtId="171" formatCode="0.0000"/>
    <numFmt numFmtId="172" formatCode="0.0"/>
  </numFmts>
  <fonts count="10" x14ac:knownFonts="1">
    <font>
      <sz val="10"/>
      <name val="Arial"/>
    </font>
    <font>
      <b/>
      <sz val="14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39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7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167" fontId="0" fillId="0" borderId="0" xfId="0" applyNumberFormat="1"/>
    <xf numFmtId="167" fontId="0" fillId="0" borderId="1" xfId="0" applyNumberFormat="1" applyBorder="1"/>
    <xf numFmtId="167" fontId="0" fillId="0" borderId="0" xfId="0" applyNumberFormat="1" applyAlignment="1">
      <alignment horizontal="right"/>
    </xf>
    <xf numFmtId="167" fontId="0" fillId="0" borderId="0" xfId="0" applyNumberFormat="1" applyAlignment="1">
      <alignment horizontal="center"/>
    </xf>
    <xf numFmtId="0" fontId="4" fillId="0" borderId="0" xfId="0" applyFont="1"/>
    <xf numFmtId="39" fontId="0" fillId="0" borderId="0" xfId="0" applyNumberFormat="1"/>
    <xf numFmtId="0" fontId="5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167" fontId="5" fillId="0" borderId="0" xfId="0" applyNumberFormat="1" applyFont="1"/>
    <xf numFmtId="167" fontId="5" fillId="0" borderId="1" xfId="0" applyNumberFormat="1" applyFont="1" applyBorder="1"/>
    <xf numFmtId="0" fontId="6" fillId="0" borderId="0" xfId="0" applyFont="1"/>
    <xf numFmtId="167" fontId="0" fillId="0" borderId="0" xfId="0" applyNumberFormat="1" applyBorder="1"/>
    <xf numFmtId="166" fontId="0" fillId="0" borderId="0" xfId="0" applyNumberFormat="1"/>
    <xf numFmtId="0" fontId="0" fillId="0" borderId="0" xfId="0" applyNumberFormat="1"/>
    <xf numFmtId="166" fontId="0" fillId="0" borderId="1" xfId="0" applyNumberFormat="1" applyBorder="1"/>
    <xf numFmtId="168" fontId="0" fillId="0" borderId="0" xfId="0" applyNumberFormat="1"/>
    <xf numFmtId="4" fontId="0" fillId="0" borderId="0" xfId="0" applyNumberFormat="1"/>
    <xf numFmtId="165" fontId="5" fillId="0" borderId="0" xfId="0" applyNumberFormat="1" applyFont="1"/>
    <xf numFmtId="168" fontId="5" fillId="0" borderId="0" xfId="0" applyNumberFormat="1" applyFont="1"/>
    <xf numFmtId="169" fontId="0" fillId="0" borderId="0" xfId="0" applyNumberFormat="1"/>
    <xf numFmtId="2" fontId="0" fillId="0" borderId="0" xfId="0" applyNumberFormat="1"/>
    <xf numFmtId="2" fontId="5" fillId="0" borderId="0" xfId="0" applyNumberFormat="1" applyFont="1"/>
    <xf numFmtId="14" fontId="0" fillId="0" borderId="0" xfId="0" applyNumberFormat="1"/>
    <xf numFmtId="165" fontId="0" fillId="0" borderId="0" xfId="0" applyNumberFormat="1"/>
    <xf numFmtId="0" fontId="0" fillId="0" borderId="0" xfId="0" applyBorder="1"/>
    <xf numFmtId="166" fontId="0" fillId="0" borderId="0" xfId="0" applyNumberFormat="1" applyAlignment="1">
      <alignment horizontal="center"/>
    </xf>
    <xf numFmtId="166" fontId="0" fillId="0" borderId="0" xfId="0" applyNumberFormat="1" applyBorder="1"/>
    <xf numFmtId="168" fontId="4" fillId="0" borderId="0" xfId="0" applyNumberFormat="1" applyFont="1"/>
    <xf numFmtId="168" fontId="7" fillId="0" borderId="0" xfId="0" applyNumberFormat="1" applyFont="1"/>
    <xf numFmtId="167" fontId="0" fillId="0" borderId="0" xfId="0" applyNumberFormat="1" applyBorder="1" applyAlignment="1">
      <alignment horizontal="center"/>
    </xf>
    <xf numFmtId="0" fontId="0" fillId="0" borderId="0" xfId="0" applyAlignment="1">
      <alignment horizontal="left"/>
    </xf>
    <xf numFmtId="166" fontId="5" fillId="0" borderId="0" xfId="0" applyNumberFormat="1" applyFont="1"/>
    <xf numFmtId="39" fontId="4" fillId="0" borderId="0" xfId="0" applyNumberFormat="1" applyFont="1"/>
    <xf numFmtId="4" fontId="4" fillId="0" borderId="0" xfId="0" applyNumberFormat="1" applyFont="1"/>
    <xf numFmtId="166" fontId="4" fillId="0" borderId="0" xfId="0" applyNumberFormat="1" applyFont="1"/>
    <xf numFmtId="164" fontId="5" fillId="0" borderId="0" xfId="0" applyNumberFormat="1" applyFont="1" applyAlignment="1">
      <alignment horizontal="right"/>
    </xf>
    <xf numFmtId="164" fontId="5" fillId="0" borderId="0" xfId="0" applyNumberFormat="1" applyFont="1"/>
    <xf numFmtId="0" fontId="0" fillId="0" borderId="0" xfId="0" applyFont="1"/>
    <xf numFmtId="39" fontId="0" fillId="0" borderId="0" xfId="0" applyNumberFormat="1" applyFont="1"/>
    <xf numFmtId="4" fontId="0" fillId="0" borderId="0" xfId="0" applyNumberFormat="1" applyFont="1"/>
    <xf numFmtId="168" fontId="0" fillId="0" borderId="0" xfId="0" applyNumberFormat="1" applyFont="1"/>
    <xf numFmtId="170" fontId="0" fillId="0" borderId="0" xfId="0" applyNumberFormat="1"/>
    <xf numFmtId="165" fontId="0" fillId="0" borderId="0" xfId="0" applyNumberFormat="1" applyFont="1"/>
    <xf numFmtId="0" fontId="0" fillId="0" borderId="0" xfId="0" applyNumberFormat="1" applyFont="1"/>
    <xf numFmtId="171" fontId="0" fillId="0" borderId="0" xfId="0" applyNumberFormat="1"/>
    <xf numFmtId="171" fontId="4" fillId="0" borderId="0" xfId="0" applyNumberFormat="1" applyFont="1"/>
    <xf numFmtId="171" fontId="5" fillId="0" borderId="0" xfId="0" applyNumberFormat="1" applyFont="1"/>
    <xf numFmtId="171" fontId="0" fillId="0" borderId="0" xfId="0" applyNumberFormat="1" applyFont="1"/>
    <xf numFmtId="172" fontId="0" fillId="0" borderId="0" xfId="0" applyNumberFormat="1"/>
    <xf numFmtId="3" fontId="0" fillId="0" borderId="0" xfId="0" applyNumberFormat="1"/>
    <xf numFmtId="0" fontId="0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167" fontId="0" fillId="0" borderId="0" xfId="0" applyNumberFormat="1" applyAlignment="1">
      <alignment horizontal="left"/>
    </xf>
    <xf numFmtId="168" fontId="5" fillId="0" borderId="0" xfId="0" applyNumberFormat="1" applyFont="1" applyAlignment="1">
      <alignment horizontal="right"/>
    </xf>
    <xf numFmtId="171" fontId="5" fillId="0" borderId="0" xfId="0" applyNumberFormat="1" applyFont="1" applyAlignment="1">
      <alignment horizontal="right"/>
    </xf>
    <xf numFmtId="166" fontId="5" fillId="0" borderId="0" xfId="0" applyNumberFormat="1" applyFont="1" applyAlignment="1">
      <alignment horizontal="right"/>
    </xf>
    <xf numFmtId="2" fontId="0" fillId="0" borderId="0" xfId="0" applyNumberFormat="1" applyAlignment="1">
      <alignment horizontal="right" indent="1"/>
    </xf>
    <xf numFmtId="0" fontId="0" fillId="0" borderId="0" xfId="0" applyAlignment="1">
      <alignment horizontal="right"/>
    </xf>
    <xf numFmtId="44" fontId="4" fillId="0" borderId="0" xfId="0" applyNumberFormat="1" applyFont="1"/>
    <xf numFmtId="2" fontId="0" fillId="0" borderId="1" xfId="0" applyNumberFormat="1" applyBorder="1"/>
    <xf numFmtId="8" fontId="0" fillId="0" borderId="0" xfId="0" applyNumberFormat="1"/>
    <xf numFmtId="44" fontId="0" fillId="0" borderId="0" xfId="0" applyNumberFormat="1"/>
    <xf numFmtId="8" fontId="0" fillId="0" borderId="0" xfId="0" applyNumberFormat="1" applyFont="1"/>
    <xf numFmtId="17" fontId="5" fillId="0" borderId="0" xfId="0" applyNumberFormat="1" applyFont="1"/>
    <xf numFmtId="8" fontId="4" fillId="0" borderId="0" xfId="0" applyNumberFormat="1" applyFont="1"/>
    <xf numFmtId="6" fontId="0" fillId="0" borderId="0" xfId="0" applyNumberFormat="1" applyFont="1"/>
    <xf numFmtId="6" fontId="0" fillId="0" borderId="0" xfId="0" applyNumberFormat="1"/>
    <xf numFmtId="17" fontId="0" fillId="0" borderId="0" xfId="0" applyNumberFormat="1" applyFont="1"/>
    <xf numFmtId="169" fontId="5" fillId="0" borderId="0" xfId="0" applyNumberFormat="1" applyFont="1"/>
  </cellXfs>
  <cellStyles count="3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41"/>
  <sheetViews>
    <sheetView zoomScale="150" zoomScaleNormal="150" zoomScalePageLayoutView="150" workbookViewId="0">
      <selection activeCell="K6" sqref="K6"/>
    </sheetView>
  </sheetViews>
  <sheetFormatPr baseColWidth="10" defaultColWidth="8.83203125" defaultRowHeight="13" x14ac:dyDescent="0.15"/>
  <cols>
    <col min="5" max="5" width="14.5" customWidth="1"/>
    <col min="6" max="6" width="7.1640625" customWidth="1"/>
    <col min="7" max="7" width="15.33203125" customWidth="1"/>
    <col min="9" max="9" width="9.33203125" bestFit="1" customWidth="1"/>
    <col min="11" max="11" width="10.33203125" bestFit="1" customWidth="1"/>
  </cols>
  <sheetData>
    <row r="2" spans="1:11" ht="16" x14ac:dyDescent="0.2">
      <c r="A2" s="2" t="s">
        <v>25</v>
      </c>
    </row>
    <row r="4" spans="1:11" ht="16" x14ac:dyDescent="0.2">
      <c r="A4" s="2" t="s">
        <v>120</v>
      </c>
    </row>
    <row r="7" spans="1:11" ht="16" x14ac:dyDescent="0.2">
      <c r="G7" s="12">
        <v>2020</v>
      </c>
      <c r="K7" s="12">
        <v>2019</v>
      </c>
    </row>
    <row r="8" spans="1:11" x14ac:dyDescent="0.15">
      <c r="G8" s="10" t="s">
        <v>28</v>
      </c>
      <c r="K8" s="10" t="s">
        <v>28</v>
      </c>
    </row>
    <row r="9" spans="1:11" x14ac:dyDescent="0.15">
      <c r="G9" s="4"/>
      <c r="H9" s="4"/>
      <c r="I9" s="4"/>
      <c r="J9" s="4"/>
      <c r="K9" s="13"/>
    </row>
    <row r="10" spans="1:11" x14ac:dyDescent="0.15">
      <c r="A10" s="11" t="s">
        <v>112</v>
      </c>
      <c r="G10" s="13">
        <v>11962.06</v>
      </c>
      <c r="H10" s="4"/>
      <c r="I10" s="4"/>
      <c r="J10" s="4"/>
      <c r="K10" s="13">
        <v>12239.46</v>
      </c>
    </row>
    <row r="11" spans="1:11" x14ac:dyDescent="0.15">
      <c r="A11" s="11" t="s">
        <v>93</v>
      </c>
      <c r="G11" s="13">
        <f>'Income All Sources'!O33</f>
        <v>13991.42</v>
      </c>
      <c r="H11" s="4"/>
      <c r="I11" s="4"/>
      <c r="J11" s="4"/>
      <c r="K11" s="13">
        <v>3946.5</v>
      </c>
    </row>
    <row r="12" spans="1:11" x14ac:dyDescent="0.15">
      <c r="A12" s="11" t="s">
        <v>94</v>
      </c>
      <c r="G12" s="13">
        <f>Reconciliations!H7</f>
        <v>4.91</v>
      </c>
      <c r="H12" s="4"/>
      <c r="I12" s="4"/>
      <c r="J12" s="4"/>
      <c r="K12" s="13">
        <v>12.52</v>
      </c>
    </row>
    <row r="13" spans="1:11" x14ac:dyDescent="0.15">
      <c r="A13" s="11" t="s">
        <v>52</v>
      </c>
      <c r="G13" s="13">
        <f>'Petty Cash'!G30</f>
        <v>20</v>
      </c>
      <c r="H13" s="4"/>
      <c r="I13" s="4"/>
      <c r="J13" s="4"/>
      <c r="K13" s="13">
        <v>113.99</v>
      </c>
    </row>
    <row r="14" spans="1:11" x14ac:dyDescent="0.15">
      <c r="A14" s="11" t="s">
        <v>51</v>
      </c>
      <c r="G14" s="13">
        <f>'Exp CAccount'!O33</f>
        <v>3514.5200000000004</v>
      </c>
      <c r="H14" s="4"/>
      <c r="I14" s="4"/>
      <c r="J14" s="4"/>
      <c r="K14" s="13">
        <v>4122.43</v>
      </c>
    </row>
    <row r="15" spans="1:11" x14ac:dyDescent="0.15">
      <c r="A15" s="11" t="s">
        <v>57</v>
      </c>
      <c r="G15" s="13">
        <f>Bar!H33</f>
        <v>373.35</v>
      </c>
      <c r="H15" s="4"/>
      <c r="I15" s="4"/>
      <c r="J15" s="4"/>
      <c r="K15" s="13">
        <v>366.35</v>
      </c>
    </row>
    <row r="16" spans="1:11" ht="14" thickBot="1" x14ac:dyDescent="0.2">
      <c r="A16" s="11" t="s">
        <v>105</v>
      </c>
      <c r="G16" s="14">
        <f>(G10+G11+G12-G13-G14+G15)</f>
        <v>22797.219999999998</v>
      </c>
      <c r="H16" s="4"/>
      <c r="I16" s="4"/>
      <c r="J16" s="4"/>
      <c r="K16" s="14">
        <v>12328.41</v>
      </c>
    </row>
    <row r="17" spans="1:11" ht="14" thickTop="1" x14ac:dyDescent="0.15">
      <c r="G17" s="13"/>
      <c r="H17" s="4"/>
      <c r="I17" s="4"/>
      <c r="J17" s="4"/>
      <c r="K17" s="13"/>
    </row>
    <row r="18" spans="1:11" x14ac:dyDescent="0.15">
      <c r="G18" s="13"/>
      <c r="H18" s="4"/>
      <c r="I18" s="4"/>
      <c r="J18" s="4"/>
      <c r="K18" s="13"/>
    </row>
    <row r="19" spans="1:11" x14ac:dyDescent="0.15">
      <c r="G19" s="13"/>
      <c r="H19" s="4"/>
      <c r="I19" s="4"/>
      <c r="J19" s="4"/>
      <c r="K19" s="13"/>
    </row>
    <row r="20" spans="1:11" x14ac:dyDescent="0.15">
      <c r="A20" s="11" t="s">
        <v>36</v>
      </c>
      <c r="G20" s="13"/>
      <c r="H20" s="4"/>
      <c r="I20" s="4"/>
      <c r="J20" s="4"/>
      <c r="K20" s="13"/>
    </row>
    <row r="21" spans="1:11" x14ac:dyDescent="0.15">
      <c r="G21" s="13"/>
      <c r="H21" s="4"/>
      <c r="I21" s="4"/>
      <c r="J21" s="4"/>
      <c r="K21" s="13"/>
    </row>
    <row r="22" spans="1:11" x14ac:dyDescent="0.15">
      <c r="A22" s="11" t="s">
        <v>37</v>
      </c>
      <c r="G22" s="13">
        <f>Reconciliations!H25</f>
        <v>16126.219999999998</v>
      </c>
      <c r="H22" s="4"/>
      <c r="I22" s="4"/>
      <c r="J22" s="4"/>
      <c r="K22" s="13">
        <v>5649.32</v>
      </c>
    </row>
    <row r="23" spans="1:11" x14ac:dyDescent="0.15">
      <c r="A23" s="11" t="s">
        <v>38</v>
      </c>
      <c r="G23" s="13">
        <f>Reconciliations!H11</f>
        <v>6265.69</v>
      </c>
      <c r="H23" s="4"/>
      <c r="I23" s="4"/>
      <c r="J23" s="4"/>
      <c r="K23" s="13">
        <v>6260.78</v>
      </c>
    </row>
    <row r="24" spans="1:11" x14ac:dyDescent="0.15">
      <c r="A24" s="11" t="s">
        <v>39</v>
      </c>
      <c r="G24" s="13">
        <f>'Petty Cash'!B28</f>
        <v>31.96</v>
      </c>
      <c r="H24" s="4"/>
      <c r="I24" s="4"/>
      <c r="J24" s="4"/>
      <c r="K24" s="13">
        <v>51.96</v>
      </c>
    </row>
    <row r="25" spans="1:11" x14ac:dyDescent="0.15">
      <c r="A25" s="11" t="s">
        <v>58</v>
      </c>
      <c r="G25" s="13">
        <f>Bar!H29</f>
        <v>299.05</v>
      </c>
      <c r="H25" s="4"/>
      <c r="I25" s="4"/>
      <c r="J25" s="4"/>
      <c r="K25" s="13">
        <v>290.35000000000002</v>
      </c>
    </row>
    <row r="26" spans="1:11" x14ac:dyDescent="0.15">
      <c r="A26" s="11" t="s">
        <v>59</v>
      </c>
      <c r="G26" s="13">
        <f>Bar!H31</f>
        <v>74.3</v>
      </c>
      <c r="H26" s="4"/>
      <c r="I26" s="4"/>
      <c r="J26" s="4"/>
      <c r="K26" s="13">
        <v>76</v>
      </c>
    </row>
    <row r="27" spans="1:11" x14ac:dyDescent="0.15">
      <c r="A27" s="11"/>
      <c r="G27" s="13"/>
      <c r="H27" s="4"/>
      <c r="I27" s="4"/>
      <c r="J27" s="4"/>
      <c r="K27" s="13"/>
    </row>
    <row r="28" spans="1:11" x14ac:dyDescent="0.15">
      <c r="A28" s="11" t="s">
        <v>40</v>
      </c>
      <c r="G28" s="13"/>
      <c r="H28" s="4"/>
      <c r="I28" s="4"/>
      <c r="J28" s="4"/>
      <c r="K28" s="13"/>
    </row>
    <row r="29" spans="1:11" x14ac:dyDescent="0.15">
      <c r="A29" s="11"/>
      <c r="G29" s="13"/>
      <c r="H29" s="4"/>
      <c r="I29" s="4"/>
      <c r="J29" s="4"/>
      <c r="K29" s="13"/>
    </row>
    <row r="30" spans="1:11" ht="14" thickBot="1" x14ac:dyDescent="0.2">
      <c r="G30" s="14">
        <f>(G22+G23+G24+G25+G26-G28)</f>
        <v>22797.219999999994</v>
      </c>
      <c r="H30" s="4"/>
      <c r="I30" s="4"/>
      <c r="J30" s="4"/>
      <c r="K30" s="14">
        <v>12328.41</v>
      </c>
    </row>
    <row r="31" spans="1:11" ht="14" thickTop="1" x14ac:dyDescent="0.15">
      <c r="G31" s="4"/>
      <c r="H31" s="4"/>
      <c r="I31" s="4"/>
      <c r="J31" s="4"/>
      <c r="K31" s="4"/>
    </row>
    <row r="32" spans="1:11" x14ac:dyDescent="0.15">
      <c r="A32" s="11" t="s">
        <v>41</v>
      </c>
      <c r="G32" s="73">
        <v>0</v>
      </c>
      <c r="H32" s="4"/>
      <c r="I32" s="4"/>
      <c r="J32" s="4"/>
      <c r="K32" s="24"/>
    </row>
    <row r="33" spans="5:11" x14ac:dyDescent="0.15">
      <c r="G33" s="24"/>
      <c r="H33" s="4"/>
      <c r="I33" s="4"/>
      <c r="J33" s="4"/>
      <c r="K33" s="24"/>
    </row>
    <row r="34" spans="5:11" x14ac:dyDescent="0.15">
      <c r="G34" s="25"/>
      <c r="K34" s="25"/>
    </row>
    <row r="35" spans="5:11" x14ac:dyDescent="0.15">
      <c r="E35" s="11"/>
      <c r="G35" s="26"/>
      <c r="K35" s="26"/>
    </row>
    <row r="36" spans="5:11" x14ac:dyDescent="0.15">
      <c r="G36" s="25"/>
    </row>
    <row r="37" spans="5:11" x14ac:dyDescent="0.15">
      <c r="E37" s="11"/>
      <c r="G37" s="26"/>
    </row>
    <row r="38" spans="5:11" x14ac:dyDescent="0.15">
      <c r="G38" s="25"/>
    </row>
    <row r="39" spans="5:11" x14ac:dyDescent="0.15">
      <c r="G39" s="25"/>
    </row>
    <row r="40" spans="5:11" x14ac:dyDescent="0.15">
      <c r="G40" s="25"/>
    </row>
    <row r="41" spans="5:11" x14ac:dyDescent="0.15">
      <c r="G41" s="25"/>
    </row>
  </sheetData>
  <phoneticPr fontId="3" type="noConversion"/>
  <pageMargins left="0.75" right="0.75" top="1" bottom="1" header="0.5" footer="0.5"/>
  <pageSetup paperSize="9" orientation="landscape" horizontalDpi="4294967293" verticalDpi="4294967293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8.83203125" defaultRowHeight="13" x14ac:dyDescent="0.15"/>
  <sheetData/>
  <phoneticPr fontId="3" type="noConversion"/>
  <pageMargins left="0.7" right="0.7" top="0.75" bottom="0.75" header="0.3" footer="0.3"/>
  <pageSetup paperSize="9" orientation="portrait" horizontalDpi="4294967293" verticalDpi="429496729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48"/>
  <sheetViews>
    <sheetView topLeftCell="A17" zoomScale="150" zoomScaleNormal="150" zoomScalePageLayoutView="150" workbookViewId="0">
      <selection activeCell="H28" sqref="H28"/>
    </sheetView>
  </sheetViews>
  <sheetFormatPr baseColWidth="10" defaultColWidth="8.83203125" defaultRowHeight="13" x14ac:dyDescent="0.15"/>
  <cols>
    <col min="6" max="6" width="10.1640625" bestFit="1" customWidth="1"/>
    <col min="7" max="7" width="9.33203125" bestFit="1" customWidth="1"/>
    <col min="8" max="8" width="10.83203125" bestFit="1" customWidth="1"/>
  </cols>
  <sheetData>
    <row r="2" spans="2:8" ht="18" x14ac:dyDescent="0.2">
      <c r="C2" s="1" t="s">
        <v>114</v>
      </c>
      <c r="E2" s="1"/>
      <c r="G2" s="1"/>
    </row>
    <row r="4" spans="2:8" ht="16" x14ac:dyDescent="0.2">
      <c r="B4" s="2" t="s">
        <v>26</v>
      </c>
    </row>
    <row r="5" spans="2:8" x14ac:dyDescent="0.15">
      <c r="H5" s="3" t="s">
        <v>28</v>
      </c>
    </row>
    <row r="6" spans="2:8" x14ac:dyDescent="0.15">
      <c r="B6" t="s">
        <v>27</v>
      </c>
      <c r="G6" s="4"/>
      <c r="H6" s="4">
        <v>6260.78</v>
      </c>
    </row>
    <row r="7" spans="2:8" x14ac:dyDescent="0.15">
      <c r="B7" t="s">
        <v>24</v>
      </c>
      <c r="E7" s="9"/>
      <c r="G7" s="4"/>
      <c r="H7" s="6">
        <v>4.91</v>
      </c>
    </row>
    <row r="8" spans="2:8" x14ac:dyDescent="0.15">
      <c r="B8" t="s">
        <v>32</v>
      </c>
      <c r="G8" s="4"/>
      <c r="H8" s="4"/>
    </row>
    <row r="9" spans="2:8" x14ac:dyDescent="0.15">
      <c r="B9" t="s">
        <v>56</v>
      </c>
      <c r="G9" s="4"/>
      <c r="H9" s="4"/>
    </row>
    <row r="10" spans="2:8" x14ac:dyDescent="0.15">
      <c r="G10" s="4"/>
      <c r="H10" s="4"/>
    </row>
    <row r="11" spans="2:8" ht="14" thickBot="1" x14ac:dyDescent="0.2">
      <c r="B11" s="42" t="s">
        <v>113</v>
      </c>
      <c r="G11" s="4"/>
      <c r="H11" s="5">
        <f>SUM(H6,H7,H8,-H9)</f>
        <v>6265.69</v>
      </c>
    </row>
    <row r="12" spans="2:8" ht="14" thickTop="1" x14ac:dyDescent="0.15">
      <c r="G12" s="4"/>
      <c r="H12" s="4"/>
    </row>
    <row r="13" spans="2:8" x14ac:dyDescent="0.15">
      <c r="G13" s="4"/>
      <c r="H13" s="4"/>
    </row>
    <row r="14" spans="2:8" x14ac:dyDescent="0.15">
      <c r="G14" s="4"/>
      <c r="H14" s="4"/>
    </row>
    <row r="15" spans="2:8" ht="16" x14ac:dyDescent="0.2">
      <c r="B15" s="2" t="s">
        <v>29</v>
      </c>
      <c r="G15" s="4"/>
      <c r="H15" s="4"/>
    </row>
    <row r="16" spans="2:8" x14ac:dyDescent="0.15">
      <c r="G16" s="4"/>
      <c r="H16" s="7" t="s">
        <v>28</v>
      </c>
    </row>
    <row r="17" spans="2:8" x14ac:dyDescent="0.15">
      <c r="B17" t="s">
        <v>27</v>
      </c>
      <c r="G17" s="4"/>
      <c r="H17" s="4">
        <v>5649.32</v>
      </c>
    </row>
    <row r="18" spans="2:8" x14ac:dyDescent="0.15">
      <c r="B18" t="s">
        <v>53</v>
      </c>
      <c r="G18" s="4"/>
      <c r="H18" s="4">
        <f>'Income All Sources'!O33</f>
        <v>13991.42</v>
      </c>
    </row>
    <row r="19" spans="2:8" x14ac:dyDescent="0.15">
      <c r="B19" t="s">
        <v>54</v>
      </c>
      <c r="G19" s="4"/>
      <c r="H19" s="4"/>
    </row>
    <row r="20" spans="2:8" x14ac:dyDescent="0.15">
      <c r="B20" t="s">
        <v>35</v>
      </c>
      <c r="H20" s="4">
        <f>'Exp CAccount'!O33</f>
        <v>3514.5200000000004</v>
      </c>
    </row>
    <row r="21" spans="2:8" x14ac:dyDescent="0.15">
      <c r="B21" t="s">
        <v>31</v>
      </c>
      <c r="G21" s="4"/>
      <c r="H21" s="4"/>
    </row>
    <row r="22" spans="2:8" x14ac:dyDescent="0.15">
      <c r="B22" t="s">
        <v>99</v>
      </c>
      <c r="G22" s="4"/>
      <c r="H22" s="4">
        <f>'Petty Cash'!B25</f>
        <v>0</v>
      </c>
    </row>
    <row r="23" spans="2:8" x14ac:dyDescent="0.15">
      <c r="G23" s="4"/>
      <c r="H23" s="4"/>
    </row>
    <row r="24" spans="2:8" x14ac:dyDescent="0.15">
      <c r="G24" s="4"/>
      <c r="H24" s="4"/>
    </row>
    <row r="25" spans="2:8" ht="14" thickBot="1" x14ac:dyDescent="0.2">
      <c r="B25" t="s">
        <v>30</v>
      </c>
      <c r="G25" s="4"/>
      <c r="H25" s="5">
        <f>(H17+H18+H19-H20-H21-H22+H23)</f>
        <v>16126.219999999998</v>
      </c>
    </row>
    <row r="26" spans="2:8" ht="14" thickTop="1" x14ac:dyDescent="0.15">
      <c r="G26" s="4"/>
      <c r="H26" s="4"/>
    </row>
    <row r="27" spans="2:8" x14ac:dyDescent="0.15">
      <c r="B27" s="8" t="s">
        <v>188</v>
      </c>
      <c r="F27" s="27"/>
      <c r="G27" s="4"/>
      <c r="H27" s="4">
        <v>16126.22</v>
      </c>
    </row>
    <row r="28" spans="2:8" x14ac:dyDescent="0.15">
      <c r="G28" s="4"/>
      <c r="H28" s="4"/>
    </row>
    <row r="29" spans="2:8" x14ac:dyDescent="0.15">
      <c r="B29" t="s">
        <v>150</v>
      </c>
      <c r="G29" s="7" t="s">
        <v>28</v>
      </c>
      <c r="H29" s="4"/>
    </row>
    <row r="30" spans="2:8" x14ac:dyDescent="0.15">
      <c r="G30" s="4"/>
      <c r="H30" s="4"/>
    </row>
    <row r="31" spans="2:8" x14ac:dyDescent="0.15">
      <c r="G31" s="4"/>
      <c r="H31" s="4"/>
    </row>
    <row r="32" spans="2:8" x14ac:dyDescent="0.15">
      <c r="G32" s="4"/>
      <c r="H32" s="4"/>
    </row>
    <row r="33" spans="2:8" x14ac:dyDescent="0.15">
      <c r="G33" s="4"/>
      <c r="H33" s="4"/>
    </row>
    <row r="34" spans="2:8" x14ac:dyDescent="0.15">
      <c r="G34" s="4"/>
      <c r="H34" s="4"/>
    </row>
    <row r="35" spans="2:8" x14ac:dyDescent="0.15">
      <c r="G35" s="4"/>
      <c r="H35" s="4"/>
    </row>
    <row r="36" spans="2:8" ht="14" thickBot="1" x14ac:dyDescent="0.2">
      <c r="G36" s="5">
        <f>SUM(G30:G35)</f>
        <v>0</v>
      </c>
      <c r="H36" s="4"/>
    </row>
    <row r="37" spans="2:8" ht="14" thickTop="1" x14ac:dyDescent="0.15"/>
    <row r="38" spans="2:8" x14ac:dyDescent="0.15">
      <c r="B38" s="8" t="s">
        <v>33</v>
      </c>
      <c r="H38" s="4">
        <f>(H27-G36)</f>
        <v>16126.22</v>
      </c>
    </row>
    <row r="41" spans="2:8" ht="16" x14ac:dyDescent="0.2">
      <c r="B41" s="2" t="s">
        <v>88</v>
      </c>
    </row>
    <row r="43" spans="2:8" x14ac:dyDescent="0.15">
      <c r="B43" t="s">
        <v>27</v>
      </c>
      <c r="H43">
        <f>'Petty Cash'!B5</f>
        <v>51.96</v>
      </c>
    </row>
    <row r="44" spans="2:8" x14ac:dyDescent="0.15">
      <c r="B44" t="s">
        <v>70</v>
      </c>
      <c r="H44" s="25">
        <f>'Petty Cash'!B25</f>
        <v>0</v>
      </c>
    </row>
    <row r="45" spans="2:8" x14ac:dyDescent="0.15">
      <c r="B45" t="s">
        <v>95</v>
      </c>
      <c r="C45">
        <v>2020</v>
      </c>
      <c r="H45">
        <f>'Petty Cash'!G30</f>
        <v>20</v>
      </c>
    </row>
    <row r="47" spans="2:8" ht="14" thickBot="1" x14ac:dyDescent="0.2">
      <c r="B47" t="s">
        <v>89</v>
      </c>
      <c r="H47" s="64">
        <f>H43+H44-H45</f>
        <v>31.96</v>
      </c>
    </row>
    <row r="48" spans="2:8" ht="14" thickTop="1" x14ac:dyDescent="0.15"/>
  </sheetData>
  <phoneticPr fontId="0" type="noConversion"/>
  <pageMargins left="0.75" right="0.75" top="1" bottom="1" header="0.5" footer="0.5"/>
  <pageSetup paperSize="9" orientation="portrait" horizontalDpi="4294967293" verticalDpi="4294967293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P35"/>
  <sheetViews>
    <sheetView tabSelected="1" topLeftCell="A5" zoomScale="150" zoomScaleNormal="150" zoomScalePageLayoutView="150" workbookViewId="0">
      <selection activeCell="C31" sqref="C31"/>
    </sheetView>
  </sheetViews>
  <sheetFormatPr baseColWidth="10" defaultColWidth="8.83203125" defaultRowHeight="13" x14ac:dyDescent="0.15"/>
  <cols>
    <col min="1" max="1" width="18.33203125" customWidth="1"/>
    <col min="2" max="2" width="8.1640625" customWidth="1"/>
    <col min="3" max="3" width="7.1640625" customWidth="1"/>
    <col min="4" max="4" width="7.6640625" customWidth="1"/>
    <col min="5" max="5" width="8.1640625" customWidth="1"/>
    <col min="6" max="6" width="9.6640625" customWidth="1"/>
    <col min="7" max="7" width="7.6640625" customWidth="1"/>
    <col min="8" max="8" width="8.1640625" customWidth="1"/>
    <col min="9" max="9" width="7.1640625" customWidth="1"/>
    <col min="10" max="10" width="7.5" customWidth="1"/>
    <col min="11" max="11" width="8.1640625" customWidth="1"/>
    <col min="12" max="12" width="8.5" customWidth="1"/>
    <col min="13" max="13" width="9.5" customWidth="1"/>
    <col min="14" max="14" width="1" hidden="1" customWidth="1"/>
    <col min="15" max="15" width="10.6640625" customWidth="1"/>
  </cols>
  <sheetData>
    <row r="2" spans="1:16" ht="18" x14ac:dyDescent="0.2">
      <c r="E2" s="1" t="s">
        <v>115</v>
      </c>
      <c r="G2" s="1"/>
    </row>
    <row r="3" spans="1:16" ht="18" x14ac:dyDescent="0.2">
      <c r="E3" s="1"/>
      <c r="G3" s="1"/>
    </row>
    <row r="4" spans="1:16" ht="16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79</v>
      </c>
      <c r="J4" s="2" t="s">
        <v>9</v>
      </c>
      <c r="K4" s="2" t="s">
        <v>10</v>
      </c>
      <c r="L4" s="2" t="s">
        <v>11</v>
      </c>
      <c r="M4" s="2" t="s">
        <v>12</v>
      </c>
      <c r="O4" s="2" t="s">
        <v>18</v>
      </c>
    </row>
    <row r="5" spans="1:16" x14ac:dyDescent="0.15">
      <c r="A5" t="s">
        <v>13</v>
      </c>
      <c r="B5" s="9"/>
      <c r="C5" s="9">
        <v>50</v>
      </c>
      <c r="D5" s="9"/>
      <c r="E5" s="9"/>
      <c r="F5" s="9"/>
      <c r="G5" s="9"/>
      <c r="H5" s="9"/>
      <c r="I5" s="9">
        <v>60</v>
      </c>
      <c r="J5" s="9"/>
      <c r="K5" s="9"/>
      <c r="L5" s="9">
        <v>80</v>
      </c>
      <c r="M5" s="9"/>
      <c r="N5" s="9"/>
      <c r="O5" s="9">
        <f t="shared" ref="O5:O13" si="0">SUM(B5:N5)</f>
        <v>190</v>
      </c>
      <c r="P5" s="4"/>
    </row>
    <row r="6" spans="1:16" x14ac:dyDescent="0.15">
      <c r="A6" t="s">
        <v>14</v>
      </c>
      <c r="B6" s="9">
        <v>750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>
        <f t="shared" si="0"/>
        <v>750</v>
      </c>
      <c r="P6" s="4"/>
    </row>
    <row r="7" spans="1:16" x14ac:dyDescent="0.15">
      <c r="A7" t="s">
        <v>81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>
        <f t="shared" si="0"/>
        <v>0</v>
      </c>
      <c r="P7" s="4"/>
    </row>
    <row r="8" spans="1:16" x14ac:dyDescent="0.15">
      <c r="A8" t="s">
        <v>108</v>
      </c>
      <c r="B8" s="9"/>
      <c r="C8" s="9"/>
      <c r="D8" s="9"/>
      <c r="E8" s="9"/>
      <c r="F8" s="9">
        <v>37.58</v>
      </c>
      <c r="G8" s="9"/>
      <c r="H8" s="9"/>
      <c r="I8" s="9"/>
      <c r="J8" s="9"/>
      <c r="K8" s="9"/>
      <c r="L8" s="9"/>
      <c r="M8" s="9"/>
      <c r="N8" s="9"/>
      <c r="O8" s="9">
        <f t="shared" si="0"/>
        <v>37.58</v>
      </c>
      <c r="P8" s="4"/>
    </row>
    <row r="9" spans="1:16" x14ac:dyDescent="0.15">
      <c r="A9" t="s">
        <v>102</v>
      </c>
      <c r="B9" s="9"/>
      <c r="C9" s="9"/>
      <c r="D9" s="9">
        <v>100</v>
      </c>
      <c r="E9" s="9"/>
      <c r="F9" s="9"/>
      <c r="G9" s="9"/>
      <c r="H9" s="9"/>
      <c r="I9" s="9"/>
      <c r="J9" s="9"/>
      <c r="K9" s="9"/>
      <c r="L9" s="9"/>
      <c r="M9" s="9"/>
      <c r="N9" s="9"/>
      <c r="O9" s="9">
        <f t="shared" si="0"/>
        <v>100</v>
      </c>
      <c r="P9" s="4"/>
    </row>
    <row r="10" spans="1:16" x14ac:dyDescent="0.15">
      <c r="A10" t="s">
        <v>15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>
        <f t="shared" si="0"/>
        <v>0</v>
      </c>
      <c r="P10" s="4"/>
    </row>
    <row r="11" spans="1:16" x14ac:dyDescent="0.15">
      <c r="A11" t="s">
        <v>16</v>
      </c>
      <c r="B11" s="9"/>
      <c r="C11" s="9">
        <v>75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>
        <f t="shared" si="0"/>
        <v>75</v>
      </c>
      <c r="P11" s="4"/>
    </row>
    <row r="12" spans="1:16" x14ac:dyDescent="0.15">
      <c r="A12" t="s">
        <v>80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>
        <f t="shared" si="0"/>
        <v>0</v>
      </c>
      <c r="P12" s="4"/>
    </row>
    <row r="13" spans="1:16" x14ac:dyDescent="0.15">
      <c r="A13" t="s">
        <v>84</v>
      </c>
      <c r="B13" s="9">
        <v>155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>
        <f t="shared" si="0"/>
        <v>155</v>
      </c>
      <c r="P13" s="4"/>
    </row>
    <row r="14" spans="1:16" x14ac:dyDescent="0.15">
      <c r="A14" s="42" t="s">
        <v>82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>
        <f>SUM(D14:N14)</f>
        <v>0</v>
      </c>
      <c r="P14" s="4"/>
    </row>
    <row r="15" spans="1:16" x14ac:dyDescent="0.15">
      <c r="A15" s="42" t="s">
        <v>86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>
        <f>SUM(D15:N15)</f>
        <v>0</v>
      </c>
      <c r="P15" s="4"/>
    </row>
    <row r="16" spans="1:16" x14ac:dyDescent="0.15">
      <c r="A16" t="s">
        <v>77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>
        <f>SUM(C16:N16)</f>
        <v>0</v>
      </c>
      <c r="P16" s="4"/>
    </row>
    <row r="17" spans="1:16" x14ac:dyDescent="0.15">
      <c r="A17" s="42" t="s">
        <v>145</v>
      </c>
      <c r="B17" s="9"/>
      <c r="C17" s="9"/>
      <c r="D17" s="9"/>
      <c r="E17" s="9">
        <v>500</v>
      </c>
      <c r="F17" s="9">
        <v>10000</v>
      </c>
      <c r="G17" s="9"/>
      <c r="H17" s="9">
        <v>100</v>
      </c>
      <c r="I17" s="9"/>
      <c r="J17" s="9"/>
      <c r="K17" s="9"/>
      <c r="L17" s="9"/>
      <c r="M17" s="9">
        <v>1834</v>
      </c>
      <c r="N17" s="9"/>
      <c r="O17" s="9">
        <f>SUM(B17:N17)</f>
        <v>12434</v>
      </c>
      <c r="P17" s="4"/>
    </row>
    <row r="18" spans="1:16" x14ac:dyDescent="0.15">
      <c r="A18" s="42" t="s">
        <v>83</v>
      </c>
      <c r="B18" s="9"/>
      <c r="C18" s="9"/>
      <c r="D18" s="9"/>
      <c r="E18" s="9"/>
      <c r="F18" s="9"/>
      <c r="G18" s="9"/>
      <c r="H18" s="9"/>
      <c r="I18" s="9">
        <v>50</v>
      </c>
      <c r="J18" s="9"/>
      <c r="K18" s="9"/>
      <c r="L18" s="9"/>
      <c r="M18" s="9"/>
      <c r="N18" s="9"/>
      <c r="O18" s="9">
        <f>SUM(B18:N18)</f>
        <v>50</v>
      </c>
      <c r="P18" s="4"/>
    </row>
    <row r="19" spans="1:16" x14ac:dyDescent="0.15">
      <c r="A19" s="42" t="s">
        <v>101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>
        <f>SUM(B19:N19)</f>
        <v>0</v>
      </c>
      <c r="P19" s="4"/>
    </row>
    <row r="20" spans="1:16" x14ac:dyDescent="0.15">
      <c r="A20" t="s">
        <v>106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>
        <f t="shared" ref="O20:O25" si="1">SUM(B20:N20)</f>
        <v>0</v>
      </c>
      <c r="P20" s="4"/>
    </row>
    <row r="21" spans="1:16" x14ac:dyDescent="0.15">
      <c r="A21" t="s">
        <v>87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>
        <f t="shared" si="1"/>
        <v>0</v>
      </c>
      <c r="P21" s="4"/>
    </row>
    <row r="22" spans="1:16" x14ac:dyDescent="0.15">
      <c r="A22" s="42" t="s">
        <v>75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>
        <f t="shared" si="1"/>
        <v>0</v>
      </c>
      <c r="P22" s="4"/>
    </row>
    <row r="23" spans="1:16" x14ac:dyDescent="0.15">
      <c r="A23" t="s">
        <v>73</v>
      </c>
      <c r="B23" s="9"/>
      <c r="C23" s="9">
        <v>80</v>
      </c>
      <c r="D23" s="9">
        <v>60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>
        <f t="shared" si="1"/>
        <v>140</v>
      </c>
      <c r="P23" s="4"/>
    </row>
    <row r="24" spans="1:16" x14ac:dyDescent="0.15">
      <c r="A24" t="s">
        <v>173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>
        <v>59.84</v>
      </c>
      <c r="N24" s="9"/>
      <c r="O24" s="9">
        <f t="shared" si="1"/>
        <v>59.84</v>
      </c>
      <c r="P24" s="4"/>
    </row>
    <row r="25" spans="1:16" x14ac:dyDescent="0.15">
      <c r="A25" t="s">
        <v>74</v>
      </c>
      <c r="B25" s="9"/>
      <c r="C25" s="9"/>
      <c r="D25" s="9"/>
      <c r="E25" s="9"/>
      <c r="F25" s="9"/>
      <c r="G25" s="9"/>
      <c r="H25" s="9"/>
      <c r="I25" s="9"/>
      <c r="J25" s="9"/>
      <c r="K25" s="37"/>
      <c r="L25" s="9"/>
      <c r="M25" s="9"/>
      <c r="N25" s="9"/>
      <c r="O25" s="9">
        <f t="shared" si="1"/>
        <v>0</v>
      </c>
      <c r="P25" s="4"/>
    </row>
    <row r="26" spans="1:16" ht="16" x14ac:dyDescent="0.2">
      <c r="A26" s="2" t="s">
        <v>19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4"/>
    </row>
    <row r="27" spans="1:16" x14ac:dyDescent="0.15">
      <c r="B27" s="43"/>
      <c r="C27" s="43"/>
      <c r="D27" s="9"/>
      <c r="E27" s="43"/>
      <c r="F27" s="9"/>
      <c r="G27" s="9"/>
      <c r="H27" s="9"/>
      <c r="I27" s="9"/>
      <c r="J27" s="43"/>
      <c r="K27" s="43"/>
      <c r="L27" s="9"/>
      <c r="M27" s="37"/>
      <c r="N27" s="9"/>
      <c r="O27" s="9"/>
      <c r="P27" s="4"/>
    </row>
    <row r="28" spans="1:16" x14ac:dyDescent="0.15">
      <c r="B28" s="9"/>
      <c r="C28" s="9"/>
      <c r="D28" s="9"/>
      <c r="E28" s="9"/>
      <c r="F28" s="9"/>
      <c r="G28" s="9"/>
      <c r="H28" s="9"/>
      <c r="I28" s="9"/>
      <c r="J28" s="9"/>
      <c r="K28" s="43"/>
      <c r="L28" s="9"/>
      <c r="M28" s="43"/>
      <c r="N28" s="9"/>
      <c r="O28" s="9"/>
      <c r="P28" s="4"/>
    </row>
    <row r="29" spans="1:16" x14ac:dyDescent="0.15">
      <c r="A29" s="8"/>
      <c r="B29" s="43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>
        <f>SUM(O5:O28)</f>
        <v>13991.42</v>
      </c>
      <c r="P29" s="4"/>
    </row>
    <row r="30" spans="1:16" x14ac:dyDescent="0.15">
      <c r="A30" s="3"/>
      <c r="B30" s="37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4"/>
    </row>
    <row r="31" spans="1:16" x14ac:dyDescent="0.15">
      <c r="B31" s="9"/>
      <c r="C31" s="9" t="s">
        <v>71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4"/>
    </row>
    <row r="32" spans="1:16" x14ac:dyDescent="0.15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4"/>
    </row>
    <row r="33" spans="1:16" ht="16" x14ac:dyDescent="0.2">
      <c r="A33" s="2" t="s">
        <v>34</v>
      </c>
      <c r="B33" s="9">
        <f t="shared" ref="B33:M33" si="2">SUM(B5:B25)</f>
        <v>905</v>
      </c>
      <c r="C33" s="9">
        <f t="shared" si="2"/>
        <v>205</v>
      </c>
      <c r="D33" s="9">
        <f t="shared" si="2"/>
        <v>160</v>
      </c>
      <c r="E33" s="9">
        <f t="shared" si="2"/>
        <v>500</v>
      </c>
      <c r="F33" s="9">
        <f t="shared" si="2"/>
        <v>10037.58</v>
      </c>
      <c r="G33" s="9">
        <f t="shared" si="2"/>
        <v>0</v>
      </c>
      <c r="H33" s="9">
        <f t="shared" si="2"/>
        <v>100</v>
      </c>
      <c r="I33" s="9">
        <f t="shared" si="2"/>
        <v>110</v>
      </c>
      <c r="J33" s="9">
        <f t="shared" si="2"/>
        <v>0</v>
      </c>
      <c r="K33" s="9">
        <f t="shared" si="2"/>
        <v>0</v>
      </c>
      <c r="L33" s="9">
        <f t="shared" si="2"/>
        <v>80</v>
      </c>
      <c r="M33" s="9">
        <f t="shared" si="2"/>
        <v>1893.84</v>
      </c>
      <c r="N33" s="9"/>
      <c r="O33" s="9">
        <f>SUM(B33:N33)</f>
        <v>13991.42</v>
      </c>
      <c r="P33" s="4"/>
    </row>
    <row r="35" spans="1:16" x14ac:dyDescent="0.15">
      <c r="A35" t="s">
        <v>177</v>
      </c>
      <c r="C35" t="s">
        <v>129</v>
      </c>
      <c r="D35" s="8" t="s">
        <v>136</v>
      </c>
      <c r="H35" t="s">
        <v>153</v>
      </c>
      <c r="I35" t="s">
        <v>174</v>
      </c>
      <c r="L35" t="s">
        <v>175</v>
      </c>
      <c r="M35" t="s">
        <v>176</v>
      </c>
    </row>
  </sheetData>
  <phoneticPr fontId="0" type="noConversion"/>
  <pageMargins left="0.25" right="0.25" top="0.75" bottom="0.75" header="0.3" footer="0.3"/>
  <pageSetup paperSize="9" orientation="landscape" horizontalDpi="4294967293" verticalDpi="4294967293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Q55"/>
  <sheetViews>
    <sheetView zoomScaleNormal="150" zoomScalePageLayoutView="150" workbookViewId="0">
      <selection activeCell="H8" sqref="H8"/>
    </sheetView>
  </sheetViews>
  <sheetFormatPr baseColWidth="10" defaultColWidth="8.83203125" defaultRowHeight="13" x14ac:dyDescent="0.15"/>
  <cols>
    <col min="1" max="1" width="3.6640625" customWidth="1"/>
    <col min="2" max="2" width="23.5" customWidth="1"/>
    <col min="3" max="3" width="10.83203125" customWidth="1"/>
    <col min="4" max="4" width="10.1640625" bestFit="1" customWidth="1"/>
    <col min="5" max="5" width="18.1640625" customWidth="1"/>
    <col min="6" max="6" width="10.1640625" customWidth="1"/>
    <col min="10" max="10" width="9.33203125" customWidth="1"/>
  </cols>
  <sheetData>
    <row r="2" spans="1:13" ht="18" x14ac:dyDescent="0.2">
      <c r="C2" s="1" t="s">
        <v>116</v>
      </c>
      <c r="E2" s="1"/>
      <c r="F2" s="1"/>
      <c r="G2" s="1"/>
    </row>
    <row r="3" spans="1:13" ht="16" x14ac:dyDescent="0.2">
      <c r="C3" s="2" t="s">
        <v>42</v>
      </c>
      <c r="D3" s="15"/>
      <c r="E3" s="15"/>
      <c r="F3" s="15"/>
      <c r="G3" s="15"/>
    </row>
    <row r="4" spans="1:13" ht="16" x14ac:dyDescent="0.2">
      <c r="A4" s="11" t="s">
        <v>43</v>
      </c>
      <c r="B4" s="11" t="s">
        <v>44</v>
      </c>
      <c r="C4" s="11" t="s">
        <v>46</v>
      </c>
      <c r="D4" s="11" t="s">
        <v>45</v>
      </c>
      <c r="E4" s="11" t="s">
        <v>90</v>
      </c>
      <c r="F4" s="15"/>
      <c r="G4" s="15"/>
    </row>
    <row r="5" spans="1:13" x14ac:dyDescent="0.15">
      <c r="A5">
        <v>1</v>
      </c>
      <c r="B5" t="s">
        <v>121</v>
      </c>
      <c r="C5" t="s">
        <v>123</v>
      </c>
      <c r="D5" t="s">
        <v>180</v>
      </c>
      <c r="E5" s="17">
        <v>76.03</v>
      </c>
      <c r="F5" s="11"/>
      <c r="G5" s="11"/>
      <c r="H5" s="11"/>
    </row>
    <row r="6" spans="1:13" x14ac:dyDescent="0.15">
      <c r="A6">
        <v>2</v>
      </c>
      <c r="B6" t="s">
        <v>122</v>
      </c>
      <c r="C6" t="s">
        <v>123</v>
      </c>
      <c r="D6" t="s">
        <v>180</v>
      </c>
      <c r="E6" s="17">
        <v>255</v>
      </c>
      <c r="F6" s="17"/>
      <c r="G6" s="17"/>
      <c r="H6" s="3"/>
    </row>
    <row r="7" spans="1:13" x14ac:dyDescent="0.15">
      <c r="A7">
        <v>3</v>
      </c>
      <c r="B7" t="s">
        <v>23</v>
      </c>
      <c r="C7" t="s">
        <v>123</v>
      </c>
      <c r="D7" t="s">
        <v>124</v>
      </c>
      <c r="E7" s="17">
        <v>553.96</v>
      </c>
      <c r="F7" s="17"/>
      <c r="G7" s="17"/>
      <c r="H7" s="7"/>
    </row>
    <row r="8" spans="1:13" x14ac:dyDescent="0.15">
      <c r="A8">
        <v>4</v>
      </c>
      <c r="B8" t="s">
        <v>132</v>
      </c>
      <c r="C8" t="s">
        <v>130</v>
      </c>
      <c r="D8" t="s">
        <v>131</v>
      </c>
      <c r="E8" s="17">
        <v>109.44</v>
      </c>
      <c r="F8" s="17"/>
      <c r="G8" s="17"/>
      <c r="H8" s="7"/>
    </row>
    <row r="9" spans="1:13" x14ac:dyDescent="0.15">
      <c r="A9">
        <v>5</v>
      </c>
      <c r="B9" t="s">
        <v>141</v>
      </c>
      <c r="C9" t="s">
        <v>123</v>
      </c>
      <c r="D9" t="s">
        <v>139</v>
      </c>
      <c r="E9" s="17">
        <v>65</v>
      </c>
      <c r="F9" s="17"/>
      <c r="G9" s="17"/>
      <c r="H9" s="7"/>
    </row>
    <row r="10" spans="1:13" x14ac:dyDescent="0.15">
      <c r="A10">
        <v>6</v>
      </c>
      <c r="B10" t="s">
        <v>142</v>
      </c>
      <c r="C10" t="s">
        <v>123</v>
      </c>
      <c r="D10" s="27" t="s">
        <v>140</v>
      </c>
      <c r="E10" s="17">
        <v>189.99</v>
      </c>
      <c r="F10" s="17"/>
      <c r="G10" s="17"/>
      <c r="H10" s="7"/>
      <c r="M10" s="3"/>
    </row>
    <row r="11" spans="1:13" x14ac:dyDescent="0.15">
      <c r="A11">
        <v>7</v>
      </c>
      <c r="B11" t="s">
        <v>143</v>
      </c>
      <c r="C11" t="s">
        <v>123</v>
      </c>
      <c r="D11" s="27" t="s">
        <v>144</v>
      </c>
      <c r="E11" s="17">
        <v>9.2799999999999994</v>
      </c>
      <c r="F11" s="17"/>
      <c r="G11" s="17"/>
      <c r="H11" s="7"/>
    </row>
    <row r="12" spans="1:13" x14ac:dyDescent="0.15">
      <c r="A12">
        <v>8</v>
      </c>
      <c r="B12" t="s">
        <v>146</v>
      </c>
      <c r="C12" t="s">
        <v>123</v>
      </c>
      <c r="D12" t="s">
        <v>147</v>
      </c>
      <c r="E12" s="17">
        <v>145.03</v>
      </c>
      <c r="F12" s="17"/>
      <c r="G12" s="17"/>
      <c r="H12" s="34"/>
    </row>
    <row r="13" spans="1:13" x14ac:dyDescent="0.15">
      <c r="A13">
        <v>9</v>
      </c>
      <c r="B13" t="s">
        <v>148</v>
      </c>
      <c r="C13" t="s">
        <v>123</v>
      </c>
      <c r="D13" t="s">
        <v>149</v>
      </c>
      <c r="E13" s="17">
        <v>45</v>
      </c>
      <c r="F13" s="17"/>
      <c r="G13" s="17"/>
      <c r="H13" s="7"/>
    </row>
    <row r="14" spans="1:13" x14ac:dyDescent="0.15">
      <c r="A14">
        <v>10</v>
      </c>
      <c r="B14" s="42" t="s">
        <v>151</v>
      </c>
      <c r="C14" t="s">
        <v>123</v>
      </c>
      <c r="D14" s="18" t="s">
        <v>152</v>
      </c>
      <c r="E14" s="17">
        <v>9</v>
      </c>
      <c r="F14" s="17"/>
      <c r="G14" s="17"/>
      <c r="H14" s="4"/>
    </row>
    <row r="15" spans="1:13" x14ac:dyDescent="0.15">
      <c r="A15">
        <v>11</v>
      </c>
      <c r="B15" s="42" t="s">
        <v>154</v>
      </c>
      <c r="C15" t="s">
        <v>123</v>
      </c>
      <c r="D15" s="18" t="s">
        <v>155</v>
      </c>
      <c r="E15" s="17">
        <v>79.2</v>
      </c>
      <c r="F15" s="17"/>
      <c r="G15" s="17"/>
      <c r="H15" s="4"/>
    </row>
    <row r="16" spans="1:13" ht="12" customHeight="1" x14ac:dyDescent="0.15">
      <c r="A16">
        <v>12</v>
      </c>
      <c r="B16" s="42" t="s">
        <v>156</v>
      </c>
      <c r="C16" t="s">
        <v>123</v>
      </c>
      <c r="D16" s="18" t="s">
        <v>157</v>
      </c>
      <c r="E16" s="17">
        <v>164.48</v>
      </c>
      <c r="F16" s="17"/>
      <c r="G16" s="17"/>
      <c r="H16" s="4"/>
    </row>
    <row r="17" spans="1:10" x14ac:dyDescent="0.15">
      <c r="A17">
        <v>13</v>
      </c>
      <c r="B17" s="42" t="s">
        <v>159</v>
      </c>
      <c r="C17" t="s">
        <v>123</v>
      </c>
      <c r="D17" s="18" t="s">
        <v>160</v>
      </c>
      <c r="E17" s="17">
        <v>79.260000000000005</v>
      </c>
      <c r="F17" s="17"/>
      <c r="G17" s="17"/>
      <c r="H17" s="7"/>
    </row>
    <row r="18" spans="1:10" x14ac:dyDescent="0.15">
      <c r="A18">
        <v>14</v>
      </c>
      <c r="B18" s="42" t="s">
        <v>161</v>
      </c>
      <c r="C18" t="s">
        <v>130</v>
      </c>
      <c r="D18" s="18" t="s">
        <v>162</v>
      </c>
      <c r="E18" s="17">
        <v>752.4</v>
      </c>
      <c r="F18" s="17"/>
      <c r="G18" s="17"/>
      <c r="H18" s="4"/>
    </row>
    <row r="19" spans="1:10" x14ac:dyDescent="0.15">
      <c r="A19">
        <v>15</v>
      </c>
      <c r="B19" s="42" t="s">
        <v>143</v>
      </c>
      <c r="C19" t="s">
        <v>123</v>
      </c>
      <c r="D19" s="18" t="s">
        <v>163</v>
      </c>
      <c r="E19" s="17">
        <v>10.91</v>
      </c>
      <c r="F19" s="17"/>
      <c r="G19" s="17"/>
      <c r="H19" s="4"/>
    </row>
    <row r="20" spans="1:10" x14ac:dyDescent="0.15">
      <c r="A20">
        <v>16</v>
      </c>
      <c r="B20" s="42" t="s">
        <v>164</v>
      </c>
      <c r="C20" t="s">
        <v>123</v>
      </c>
      <c r="D20" s="18" t="s">
        <v>165</v>
      </c>
      <c r="E20" s="17">
        <v>35</v>
      </c>
      <c r="F20" s="17"/>
      <c r="G20" s="17"/>
      <c r="H20" s="4"/>
    </row>
    <row r="21" spans="1:10" x14ac:dyDescent="0.15">
      <c r="A21">
        <v>17</v>
      </c>
      <c r="B21" s="42" t="s">
        <v>166</v>
      </c>
      <c r="C21" t="s">
        <v>167</v>
      </c>
      <c r="D21" s="18" t="s">
        <v>168</v>
      </c>
      <c r="E21" s="17">
        <v>18.43</v>
      </c>
      <c r="F21" s="17"/>
      <c r="G21" s="17"/>
      <c r="H21" s="4"/>
    </row>
    <row r="22" spans="1:10" x14ac:dyDescent="0.15">
      <c r="A22">
        <v>18</v>
      </c>
      <c r="B22" s="42" t="s">
        <v>170</v>
      </c>
      <c r="C22" t="s">
        <v>123</v>
      </c>
      <c r="D22" s="48" t="s">
        <v>169</v>
      </c>
      <c r="E22" s="17">
        <v>249.5</v>
      </c>
      <c r="F22" s="17"/>
      <c r="G22" s="17"/>
      <c r="H22" s="4"/>
    </row>
    <row r="23" spans="1:10" x14ac:dyDescent="0.15">
      <c r="A23">
        <v>19</v>
      </c>
      <c r="B23" s="42" t="s">
        <v>23</v>
      </c>
      <c r="C23" t="s">
        <v>123</v>
      </c>
      <c r="D23" s="48" t="s">
        <v>172</v>
      </c>
      <c r="E23" s="17">
        <v>597.61</v>
      </c>
      <c r="F23" s="17"/>
      <c r="G23" s="17"/>
      <c r="H23" s="4" t="s">
        <v>187</v>
      </c>
    </row>
    <row r="24" spans="1:10" x14ac:dyDescent="0.15">
      <c r="A24">
        <v>20</v>
      </c>
      <c r="B24" s="42" t="s">
        <v>178</v>
      </c>
      <c r="D24" s="48" t="s">
        <v>179</v>
      </c>
      <c r="E24" s="17">
        <v>70</v>
      </c>
      <c r="F24" s="17"/>
      <c r="G24" s="17"/>
      <c r="H24" s="4"/>
    </row>
    <row r="25" spans="1:10" x14ac:dyDescent="0.15">
      <c r="A25">
        <v>21</v>
      </c>
      <c r="B25" s="42"/>
      <c r="D25" s="48"/>
      <c r="E25" s="17"/>
      <c r="F25" s="17"/>
      <c r="G25" s="17"/>
      <c r="H25" s="4"/>
    </row>
    <row r="26" spans="1:10" x14ac:dyDescent="0.15">
      <c r="A26">
        <v>22</v>
      </c>
      <c r="B26" s="42"/>
      <c r="D26" s="48"/>
      <c r="E26" s="17"/>
      <c r="F26" s="17"/>
      <c r="G26" s="17"/>
      <c r="H26" s="16"/>
    </row>
    <row r="27" spans="1:10" x14ac:dyDescent="0.15">
      <c r="A27">
        <v>23</v>
      </c>
      <c r="B27" s="42"/>
      <c r="D27" s="48"/>
      <c r="E27" s="17"/>
      <c r="F27" s="17"/>
      <c r="G27" s="17"/>
      <c r="H27" s="4"/>
    </row>
    <row r="28" spans="1:10" x14ac:dyDescent="0.15">
      <c r="A28">
        <v>24</v>
      </c>
      <c r="B28" s="42"/>
      <c r="D28" s="72"/>
      <c r="E28" s="17"/>
      <c r="F28" s="17"/>
      <c r="G28" s="17"/>
      <c r="H28" s="4"/>
    </row>
    <row r="29" spans="1:10" x14ac:dyDescent="0.15">
      <c r="A29">
        <v>25</v>
      </c>
      <c r="B29" s="42"/>
      <c r="D29" s="48"/>
      <c r="E29" s="17"/>
      <c r="F29" s="17"/>
      <c r="G29" s="17"/>
      <c r="H29" s="4"/>
    </row>
    <row r="30" spans="1:10" x14ac:dyDescent="0.15">
      <c r="A30">
        <v>26</v>
      </c>
      <c r="B30" s="42"/>
      <c r="D30" s="48"/>
      <c r="E30" s="17"/>
      <c r="F30" s="17"/>
      <c r="G30" s="30"/>
      <c r="H30" s="4"/>
    </row>
    <row r="31" spans="1:10" x14ac:dyDescent="0.15">
      <c r="A31">
        <v>27</v>
      </c>
      <c r="B31" s="42"/>
      <c r="D31" s="48"/>
      <c r="E31" s="17"/>
      <c r="F31" s="17"/>
      <c r="G31" s="17"/>
      <c r="H31" s="4"/>
      <c r="J31" s="29"/>
    </row>
    <row r="32" spans="1:10" x14ac:dyDescent="0.15">
      <c r="A32">
        <v>28</v>
      </c>
      <c r="B32" s="42"/>
      <c r="D32" s="48"/>
      <c r="E32" s="17"/>
      <c r="F32" s="17"/>
      <c r="G32" s="17"/>
      <c r="H32" s="4"/>
    </row>
    <row r="33" spans="1:8" x14ac:dyDescent="0.15">
      <c r="A33">
        <v>29</v>
      </c>
      <c r="B33" s="42"/>
      <c r="D33" s="48"/>
      <c r="E33" s="17"/>
      <c r="F33" s="17"/>
      <c r="G33" s="17"/>
      <c r="H33" s="4"/>
    </row>
    <row r="34" spans="1:8" x14ac:dyDescent="0.15">
      <c r="A34">
        <v>30</v>
      </c>
      <c r="B34" s="42"/>
      <c r="D34" s="48"/>
      <c r="E34" s="17"/>
      <c r="F34" s="17"/>
      <c r="G34" s="17"/>
      <c r="H34" s="4"/>
    </row>
    <row r="35" spans="1:8" x14ac:dyDescent="0.15">
      <c r="A35">
        <v>31</v>
      </c>
      <c r="B35" s="42"/>
      <c r="D35" s="54"/>
      <c r="E35" s="17"/>
      <c r="F35" s="17"/>
      <c r="G35" s="17"/>
      <c r="H35" s="4"/>
    </row>
    <row r="36" spans="1:8" x14ac:dyDescent="0.15">
      <c r="A36">
        <v>32</v>
      </c>
      <c r="B36" s="42"/>
      <c r="D36" s="48"/>
      <c r="E36" s="17"/>
      <c r="F36" s="17"/>
      <c r="G36" s="17"/>
      <c r="H36" s="4"/>
    </row>
    <row r="37" spans="1:8" x14ac:dyDescent="0.15">
      <c r="A37">
        <v>33</v>
      </c>
      <c r="B37" s="42"/>
      <c r="D37" s="48"/>
      <c r="E37" s="17"/>
      <c r="F37" s="17"/>
      <c r="G37" s="17"/>
      <c r="H37" s="4"/>
    </row>
    <row r="38" spans="1:8" x14ac:dyDescent="0.15">
      <c r="A38">
        <v>34</v>
      </c>
      <c r="B38" s="42"/>
      <c r="D38" s="48"/>
      <c r="E38" s="17"/>
      <c r="F38" s="17"/>
      <c r="G38" s="17"/>
      <c r="H38" s="4"/>
    </row>
    <row r="39" spans="1:8" x14ac:dyDescent="0.15">
      <c r="A39">
        <v>35</v>
      </c>
      <c r="B39" s="42"/>
      <c r="D39" s="48"/>
      <c r="E39" s="17"/>
      <c r="F39" s="17"/>
      <c r="G39" s="17"/>
      <c r="H39" s="4"/>
    </row>
    <row r="40" spans="1:8" x14ac:dyDescent="0.15">
      <c r="F40" s="17"/>
      <c r="G40" s="17"/>
      <c r="H40" s="4"/>
    </row>
    <row r="41" spans="1:8" x14ac:dyDescent="0.15">
      <c r="B41" s="42"/>
      <c r="E41" s="17"/>
      <c r="F41" s="17"/>
      <c r="G41" s="17"/>
      <c r="H41" s="4"/>
    </row>
    <row r="42" spans="1:8" x14ac:dyDescent="0.15">
      <c r="B42" s="42"/>
      <c r="E42" s="17"/>
      <c r="F42" s="17"/>
      <c r="G42" s="31"/>
      <c r="H42" s="4"/>
    </row>
    <row r="43" spans="1:8" x14ac:dyDescent="0.15">
      <c r="E43" s="20"/>
      <c r="F43" s="17"/>
      <c r="G43" s="17"/>
    </row>
    <row r="44" spans="1:8" x14ac:dyDescent="0.15">
      <c r="B44" s="8"/>
      <c r="E44" s="17"/>
      <c r="F44" s="17"/>
      <c r="G44" s="17"/>
      <c r="H44" s="4"/>
    </row>
    <row r="45" spans="1:8" x14ac:dyDescent="0.15">
      <c r="B45" s="8"/>
      <c r="E45" s="17"/>
      <c r="F45" s="17"/>
      <c r="G45" s="17"/>
      <c r="H45" s="4"/>
    </row>
    <row r="46" spans="1:8" x14ac:dyDescent="0.15">
      <c r="B46" s="8"/>
      <c r="E46" s="17"/>
      <c r="F46" s="17"/>
      <c r="G46" s="17"/>
      <c r="H46" s="4"/>
    </row>
    <row r="47" spans="1:8" x14ac:dyDescent="0.15">
      <c r="B47" s="8"/>
      <c r="E47" s="17"/>
      <c r="F47" s="17"/>
      <c r="G47" s="17"/>
      <c r="H47" s="4"/>
    </row>
    <row r="48" spans="1:8" x14ac:dyDescent="0.15">
      <c r="B48" s="8"/>
      <c r="E48" s="17"/>
      <c r="F48" s="17"/>
      <c r="G48" s="17"/>
      <c r="H48" s="4"/>
    </row>
    <row r="49" spans="2:17" x14ac:dyDescent="0.15">
      <c r="B49" s="8"/>
      <c r="E49" s="17"/>
      <c r="F49" s="17"/>
      <c r="G49" s="17"/>
      <c r="H49" s="4"/>
    </row>
    <row r="50" spans="2:17" x14ac:dyDescent="0.15">
      <c r="E50" s="17"/>
      <c r="F50" s="17"/>
      <c r="G50" s="17"/>
      <c r="Q50" t="s">
        <v>71</v>
      </c>
    </row>
    <row r="51" spans="2:17" x14ac:dyDescent="0.15">
      <c r="E51" s="17"/>
      <c r="F51" s="17"/>
      <c r="G51" s="17"/>
    </row>
    <row r="52" spans="2:17" x14ac:dyDescent="0.15">
      <c r="E52" s="17"/>
      <c r="F52" s="17"/>
      <c r="G52" s="17"/>
    </row>
    <row r="53" spans="2:17" ht="17" thickBot="1" x14ac:dyDescent="0.25">
      <c r="B53" s="2" t="s">
        <v>19</v>
      </c>
      <c r="E53" s="19">
        <f>SUM(E5:E50)</f>
        <v>3514.52</v>
      </c>
      <c r="F53" s="19">
        <f>SUM(F6:F50)</f>
        <v>0</v>
      </c>
      <c r="G53" s="19">
        <f>SUM(G6:G50)</f>
        <v>0</v>
      </c>
      <c r="J53" s="17"/>
    </row>
    <row r="54" spans="2:17" ht="14" thickTop="1" x14ac:dyDescent="0.15">
      <c r="G54" s="17"/>
    </row>
    <row r="55" spans="2:17" ht="16" x14ac:dyDescent="0.2">
      <c r="B55" s="2" t="s">
        <v>18</v>
      </c>
      <c r="E55" s="17">
        <f>SUM(E53:F53:G53)</f>
        <v>3514.52</v>
      </c>
    </row>
  </sheetData>
  <phoneticPr fontId="3" type="noConversion"/>
  <pageMargins left="0.75" right="0.75" top="1" bottom="1" header="0.5" footer="0.5"/>
  <pageSetup paperSize="9" orientation="portrait" horizontalDpi="4294967293" verticalDpi="4294967293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38"/>
  <sheetViews>
    <sheetView zoomScale="150" zoomScaleNormal="150" zoomScalePageLayoutView="150" workbookViewId="0">
      <selection activeCell="M15" sqref="M15"/>
    </sheetView>
  </sheetViews>
  <sheetFormatPr baseColWidth="10" defaultColWidth="8.83203125" defaultRowHeight="13" x14ac:dyDescent="0.15"/>
  <cols>
    <col min="1" max="1" width="17.83203125" customWidth="1"/>
    <col min="2" max="2" width="7.33203125" customWidth="1"/>
    <col min="3" max="4" width="8.6640625" customWidth="1"/>
    <col min="5" max="5" width="9" customWidth="1"/>
    <col min="6" max="6" width="8" customWidth="1"/>
    <col min="7" max="7" width="8.1640625" customWidth="1"/>
    <col min="8" max="8" width="7.5" customWidth="1"/>
    <col min="9" max="9" width="7.6640625" customWidth="1"/>
    <col min="10" max="10" width="10.33203125" customWidth="1"/>
    <col min="11" max="11" width="8.6640625" customWidth="1"/>
    <col min="12" max="12" width="8.1640625" customWidth="1"/>
    <col min="13" max="13" width="8.6640625" customWidth="1"/>
    <col min="14" max="14" width="0.1640625" hidden="1" customWidth="1"/>
    <col min="15" max="15" width="10.83203125" customWidth="1"/>
  </cols>
  <sheetData>
    <row r="2" spans="1:15" ht="18" x14ac:dyDescent="0.2">
      <c r="E2" s="1" t="s">
        <v>117</v>
      </c>
      <c r="G2" s="1"/>
    </row>
    <row r="3" spans="1:15" ht="18" x14ac:dyDescent="0.2">
      <c r="E3" s="1"/>
    </row>
    <row r="4" spans="1:15" ht="16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O4" s="2" t="s">
        <v>18</v>
      </c>
    </row>
    <row r="5" spans="1:15" x14ac:dyDescent="0.15">
      <c r="A5" t="s">
        <v>20</v>
      </c>
      <c r="B5" s="4">
        <v>22.98</v>
      </c>
      <c r="C5" s="4">
        <v>22.98</v>
      </c>
      <c r="D5" s="4">
        <v>9.41</v>
      </c>
      <c r="E5" s="4">
        <v>9.41</v>
      </c>
      <c r="F5" s="4">
        <v>9.41</v>
      </c>
      <c r="G5" s="4"/>
      <c r="H5" s="4"/>
      <c r="I5" s="4"/>
      <c r="J5" s="4"/>
      <c r="K5" s="4"/>
      <c r="L5" s="4">
        <v>1.84</v>
      </c>
      <c r="M5" s="4"/>
      <c r="N5" s="4"/>
      <c r="O5" s="4">
        <f t="shared" ref="O5:O11" si="0">SUM(B5:N5)</f>
        <v>76.03</v>
      </c>
    </row>
    <row r="6" spans="1:15" x14ac:dyDescent="0.15">
      <c r="A6" t="s">
        <v>21</v>
      </c>
      <c r="B6" s="4">
        <v>23</v>
      </c>
      <c r="C6" s="4">
        <v>23</v>
      </c>
      <c r="D6" s="4">
        <v>23</v>
      </c>
      <c r="E6" s="4">
        <v>23</v>
      </c>
      <c r="F6" s="4">
        <v>23</v>
      </c>
      <c r="G6" s="4">
        <v>20</v>
      </c>
      <c r="H6" s="4">
        <v>20</v>
      </c>
      <c r="I6" s="4">
        <v>20</v>
      </c>
      <c r="J6" s="4">
        <v>20</v>
      </c>
      <c r="K6" s="4">
        <v>20</v>
      </c>
      <c r="L6" s="4">
        <v>20</v>
      </c>
      <c r="M6" s="4">
        <v>20</v>
      </c>
      <c r="N6" s="4"/>
      <c r="O6" s="4">
        <f t="shared" si="0"/>
        <v>255</v>
      </c>
    </row>
    <row r="7" spans="1:15" x14ac:dyDescent="0.15">
      <c r="A7" t="s">
        <v>22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>
        <f t="shared" si="0"/>
        <v>0</v>
      </c>
    </row>
    <row r="8" spans="1:15" x14ac:dyDescent="0.15">
      <c r="A8" t="s">
        <v>109</v>
      </c>
      <c r="B8" s="4"/>
      <c r="C8" s="4"/>
      <c r="D8" s="4"/>
      <c r="E8" s="4"/>
      <c r="F8" s="4"/>
      <c r="G8" s="4"/>
      <c r="H8" s="4"/>
      <c r="I8" s="4"/>
      <c r="J8" s="4">
        <v>35</v>
      </c>
      <c r="K8" s="4"/>
      <c r="L8" s="4"/>
      <c r="M8" s="4"/>
      <c r="N8" s="4"/>
      <c r="O8" s="4">
        <f t="shared" si="0"/>
        <v>35</v>
      </c>
    </row>
    <row r="9" spans="1:15" x14ac:dyDescent="0.15">
      <c r="A9" t="s">
        <v>55</v>
      </c>
      <c r="B9" s="4"/>
      <c r="C9" s="4"/>
      <c r="D9" s="4">
        <v>109.44</v>
      </c>
      <c r="E9" s="4"/>
      <c r="F9" s="4"/>
      <c r="G9" s="4"/>
      <c r="H9" s="4"/>
      <c r="I9" s="4"/>
      <c r="J9" s="4"/>
      <c r="K9" s="4"/>
      <c r="L9" s="4"/>
      <c r="M9" s="4"/>
      <c r="N9" s="4"/>
      <c r="O9" s="4">
        <f t="shared" si="0"/>
        <v>109.44</v>
      </c>
    </row>
    <row r="10" spans="1:15" x14ac:dyDescent="0.15">
      <c r="A10" t="s">
        <v>23</v>
      </c>
      <c r="B10" s="4"/>
      <c r="C10" s="4">
        <v>553.96</v>
      </c>
      <c r="D10" s="4"/>
      <c r="E10" s="4"/>
      <c r="F10" s="4"/>
      <c r="G10" s="4"/>
      <c r="H10" s="4"/>
      <c r="I10" s="4"/>
      <c r="J10" s="4"/>
      <c r="K10" s="4"/>
      <c r="L10" s="4">
        <v>597.61</v>
      </c>
      <c r="M10" s="4"/>
      <c r="N10" s="4"/>
      <c r="O10" s="4">
        <f t="shared" si="0"/>
        <v>1151.5700000000002</v>
      </c>
    </row>
    <row r="11" spans="1:15" x14ac:dyDescent="0.1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>
        <f t="shared" si="0"/>
        <v>0</v>
      </c>
    </row>
    <row r="12" spans="1:15" x14ac:dyDescent="0.15">
      <c r="A12" t="s">
        <v>107</v>
      </c>
      <c r="B12" s="4"/>
      <c r="C12" s="4"/>
      <c r="D12" s="4"/>
      <c r="E12" s="4">
        <v>9.2799999999999994</v>
      </c>
      <c r="F12" s="4">
        <v>45</v>
      </c>
      <c r="G12" s="4">
        <v>9</v>
      </c>
      <c r="H12" s="4">
        <v>79.2</v>
      </c>
      <c r="I12" s="4"/>
      <c r="J12" s="4">
        <v>10.91</v>
      </c>
      <c r="K12" s="4"/>
      <c r="L12" s="4"/>
      <c r="M12" s="4"/>
      <c r="N12" s="4"/>
      <c r="O12" s="4">
        <f>SUM(B12:M12)</f>
        <v>153.39000000000001</v>
      </c>
    </row>
    <row r="13" spans="1:15" x14ac:dyDescent="0.15">
      <c r="A13" t="s">
        <v>85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>
        <f>SUM(B13:M13)</f>
        <v>0</v>
      </c>
      <c r="O13" s="4">
        <f>SUM(B13:M13)</f>
        <v>0</v>
      </c>
    </row>
    <row r="14" spans="1:15" x14ac:dyDescent="0.15">
      <c r="A14" t="s">
        <v>111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>
        <v>70</v>
      </c>
      <c r="N14" s="4"/>
      <c r="O14" s="4">
        <f>SUM(B14:N14)</f>
        <v>70</v>
      </c>
    </row>
    <row r="15" spans="1:15" x14ac:dyDescent="0.15">
      <c r="A15" t="s">
        <v>47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>
        <f>SUM(I15:N15)</f>
        <v>0</v>
      </c>
    </row>
    <row r="16" spans="1:15" x14ac:dyDescent="0.15">
      <c r="A16" t="s">
        <v>48</v>
      </c>
      <c r="B16" s="4"/>
      <c r="C16" s="4"/>
      <c r="D16" s="4"/>
      <c r="E16" s="4"/>
      <c r="F16" s="4"/>
      <c r="G16" s="4"/>
      <c r="H16" s="4"/>
      <c r="I16" s="4"/>
      <c r="J16" s="4">
        <v>79.260000000000005</v>
      </c>
      <c r="K16" s="4"/>
      <c r="L16" s="4"/>
      <c r="M16" s="4"/>
      <c r="N16" s="4"/>
      <c r="O16" s="4">
        <f t="shared" ref="O16:O22" si="1">SUM(B16:N16)</f>
        <v>79.260000000000005</v>
      </c>
    </row>
    <row r="17" spans="1:16" x14ac:dyDescent="0.15">
      <c r="A17" t="s">
        <v>97</v>
      </c>
      <c r="B17" s="4"/>
      <c r="C17" s="4"/>
      <c r="D17" s="4"/>
      <c r="E17" s="4">
        <v>145.03</v>
      </c>
      <c r="F17" s="4"/>
      <c r="G17" s="4"/>
      <c r="H17" s="4"/>
      <c r="I17" s="4"/>
      <c r="J17" s="4"/>
      <c r="K17" s="4"/>
      <c r="L17" s="4"/>
      <c r="M17" s="4"/>
      <c r="N17" s="4"/>
      <c r="O17" s="4">
        <f t="shared" si="1"/>
        <v>145.03</v>
      </c>
    </row>
    <row r="18" spans="1:16" x14ac:dyDescent="0.15">
      <c r="A18" t="s">
        <v>110</v>
      </c>
      <c r="B18" s="4"/>
      <c r="C18" s="4"/>
      <c r="D18" s="4"/>
      <c r="E18" s="4"/>
      <c r="F18" s="4"/>
      <c r="G18" s="4"/>
      <c r="H18" s="4"/>
      <c r="I18" s="4"/>
      <c r="J18" s="4">
        <v>164.48</v>
      </c>
      <c r="K18" s="4"/>
      <c r="L18" s="4">
        <v>249.5</v>
      </c>
      <c r="M18" s="4"/>
      <c r="N18" s="4"/>
      <c r="O18" s="4">
        <f t="shared" si="1"/>
        <v>413.98</v>
      </c>
    </row>
    <row r="19" spans="1:16" x14ac:dyDescent="0.15">
      <c r="A19" s="42" t="s">
        <v>137</v>
      </c>
      <c r="B19" s="4"/>
      <c r="C19" s="4"/>
      <c r="D19" s="4">
        <v>65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>
        <f t="shared" si="1"/>
        <v>65</v>
      </c>
    </row>
    <row r="20" spans="1:16" x14ac:dyDescent="0.15">
      <c r="A20" s="42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>
        <f t="shared" si="1"/>
        <v>0</v>
      </c>
    </row>
    <row r="21" spans="1:16" x14ac:dyDescent="0.15">
      <c r="A21" s="42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>
        <f t="shared" si="1"/>
        <v>0</v>
      </c>
    </row>
    <row r="22" spans="1:16" x14ac:dyDescent="0.15">
      <c r="A22" s="42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>
        <f t="shared" si="1"/>
        <v>0</v>
      </c>
    </row>
    <row r="23" spans="1:16" x14ac:dyDescent="0.1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>
        <f>SUM(A23:N23)</f>
        <v>0</v>
      </c>
      <c r="P23" s="4"/>
    </row>
    <row r="24" spans="1:16" x14ac:dyDescent="0.1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>
        <f t="shared" ref="O24:O29" si="2">SUM(B24:N24)</f>
        <v>0</v>
      </c>
    </row>
    <row r="25" spans="1:16" x14ac:dyDescent="0.1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>
        <f t="shared" si="2"/>
        <v>0</v>
      </c>
    </row>
    <row r="26" spans="1:16" x14ac:dyDescent="0.1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>
        <f t="shared" si="2"/>
        <v>0</v>
      </c>
    </row>
    <row r="27" spans="1:16" ht="16" x14ac:dyDescent="0.2">
      <c r="A27" s="2" t="s">
        <v>17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>
        <f t="shared" si="2"/>
        <v>0</v>
      </c>
    </row>
    <row r="28" spans="1:16" x14ac:dyDescent="0.15">
      <c r="A28" t="s">
        <v>138</v>
      </c>
      <c r="B28" s="4"/>
      <c r="C28" s="4"/>
      <c r="D28" s="4">
        <v>189.99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>
        <f t="shared" si="2"/>
        <v>189.99</v>
      </c>
    </row>
    <row r="29" spans="1:16" x14ac:dyDescent="0.15">
      <c r="A29" s="8" t="s">
        <v>161</v>
      </c>
      <c r="B29" s="4"/>
      <c r="C29" s="4"/>
      <c r="D29" s="4"/>
      <c r="E29" s="4"/>
      <c r="F29" s="4"/>
      <c r="G29" s="4"/>
      <c r="H29" s="4"/>
      <c r="I29" s="4"/>
      <c r="J29" s="4">
        <v>752.4</v>
      </c>
      <c r="K29" s="4"/>
      <c r="L29" s="4"/>
      <c r="M29" s="4"/>
      <c r="N29" s="4"/>
      <c r="O29" s="4">
        <f t="shared" si="2"/>
        <v>752.4</v>
      </c>
    </row>
    <row r="30" spans="1:16" x14ac:dyDescent="0.15">
      <c r="A30" s="8" t="s">
        <v>171</v>
      </c>
      <c r="B30" s="4"/>
      <c r="C30" s="4"/>
      <c r="D30" s="4"/>
      <c r="E30" s="4"/>
      <c r="F30" s="4"/>
      <c r="G30" s="4"/>
      <c r="H30" s="4"/>
      <c r="I30" s="4"/>
      <c r="J30" s="4"/>
      <c r="K30" s="4">
        <v>18.43</v>
      </c>
      <c r="L30" s="4"/>
      <c r="M30" s="4"/>
      <c r="N30" s="4"/>
      <c r="O30" s="4">
        <f>SUM(B30:N30)</f>
        <v>18.43</v>
      </c>
    </row>
    <row r="31" spans="1:16" x14ac:dyDescent="0.1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>
        <f>SUM(I31:N31)</f>
        <v>0</v>
      </c>
    </row>
    <row r="32" spans="1:16" x14ac:dyDescent="0.1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>
        <f>SUM(I32:N32)</f>
        <v>0</v>
      </c>
    </row>
    <row r="33" spans="1:15" ht="16" x14ac:dyDescent="0.2">
      <c r="A33" s="2" t="s">
        <v>19</v>
      </c>
      <c r="B33" s="4">
        <f>SUM(B5:B32)</f>
        <v>45.980000000000004</v>
      </c>
      <c r="C33" s="4">
        <f t="shared" ref="C33:G33" si="3">SUM(C5:C32)</f>
        <v>599.94000000000005</v>
      </c>
      <c r="D33" s="4">
        <f t="shared" si="3"/>
        <v>396.84000000000003</v>
      </c>
      <c r="E33" s="4">
        <f t="shared" si="3"/>
        <v>186.72</v>
      </c>
      <c r="F33" s="4">
        <f t="shared" si="3"/>
        <v>77.41</v>
      </c>
      <c r="G33" s="4">
        <f t="shared" si="3"/>
        <v>29</v>
      </c>
      <c r="H33" s="4">
        <f t="shared" ref="H33:M33" si="4">SUM(H5:H32)</f>
        <v>99.2</v>
      </c>
      <c r="I33" s="4">
        <f t="shared" si="4"/>
        <v>20</v>
      </c>
      <c r="J33" s="4">
        <f t="shared" si="4"/>
        <v>1062.05</v>
      </c>
      <c r="K33" s="4">
        <f t="shared" si="4"/>
        <v>38.43</v>
      </c>
      <c r="L33" s="4">
        <f>SUM(L5:L32)</f>
        <v>868.95</v>
      </c>
      <c r="M33" s="4">
        <f t="shared" si="4"/>
        <v>90</v>
      </c>
      <c r="N33" s="4"/>
      <c r="O33" s="4">
        <f>SUM(O5:O32)</f>
        <v>3514.5200000000004</v>
      </c>
    </row>
    <row r="34" spans="1:15" x14ac:dyDescent="0.15">
      <c r="O34" s="4"/>
    </row>
    <row r="35" spans="1:15" x14ac:dyDescent="0.15">
      <c r="A35" t="s">
        <v>98</v>
      </c>
    </row>
    <row r="38" spans="1:15" x14ac:dyDescent="0.15">
      <c r="O38" s="4"/>
    </row>
  </sheetData>
  <phoneticPr fontId="0" type="noConversion"/>
  <pageMargins left="0.25" right="0.25" top="0.75" bottom="0.75" header="0.3" footer="0.3"/>
  <pageSetup paperSize="9" orientation="landscape" horizontalDpi="4294967293" verticalDpi="4294967293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1"/>
  <sheetViews>
    <sheetView zoomScale="150" zoomScaleNormal="150" zoomScalePageLayoutView="150" workbookViewId="0">
      <selection activeCell="A6" sqref="A6"/>
    </sheetView>
  </sheetViews>
  <sheetFormatPr baseColWidth="10" defaultColWidth="8.83203125" defaultRowHeight="13" x14ac:dyDescent="0.15"/>
  <cols>
    <col min="1" max="1" width="17.83203125" customWidth="1"/>
    <col min="2" max="2" width="12.1640625" customWidth="1"/>
    <col min="3" max="3" width="3.6640625" customWidth="1"/>
    <col min="4" max="4" width="0.5" customWidth="1"/>
    <col min="5" max="5" width="18.83203125" customWidth="1"/>
  </cols>
  <sheetData>
    <row r="1" spans="1:9" ht="16" x14ac:dyDescent="0.2">
      <c r="C1" s="2" t="s">
        <v>118</v>
      </c>
    </row>
    <row r="3" spans="1:9" x14ac:dyDescent="0.15">
      <c r="B3" s="11" t="s">
        <v>184</v>
      </c>
      <c r="C3" s="11"/>
      <c r="D3" s="11"/>
      <c r="F3" s="11" t="s">
        <v>185</v>
      </c>
      <c r="G3" s="11"/>
      <c r="H3" s="11"/>
    </row>
    <row r="4" spans="1:9" x14ac:dyDescent="0.15">
      <c r="G4" s="46"/>
      <c r="I4" s="46"/>
    </row>
    <row r="5" spans="1:9" x14ac:dyDescent="0.15">
      <c r="A5" t="s">
        <v>186</v>
      </c>
      <c r="B5" s="17">
        <v>51.96</v>
      </c>
      <c r="E5" s="42" t="s">
        <v>126</v>
      </c>
      <c r="F5" s="63"/>
      <c r="G5" s="46">
        <v>10</v>
      </c>
      <c r="H5" s="17"/>
    </row>
    <row r="6" spans="1:9" x14ac:dyDescent="0.15">
      <c r="A6" t="s">
        <v>104</v>
      </c>
      <c r="B6" s="17"/>
      <c r="E6" t="s">
        <v>133</v>
      </c>
      <c r="G6" s="46">
        <v>10</v>
      </c>
      <c r="H6" s="17"/>
    </row>
    <row r="7" spans="1:9" x14ac:dyDescent="0.15">
      <c r="B7" s="17"/>
      <c r="E7" s="42"/>
      <c r="F7" s="8"/>
      <c r="G7" s="46"/>
      <c r="H7" s="17"/>
    </row>
    <row r="8" spans="1:9" x14ac:dyDescent="0.15">
      <c r="B8" s="17"/>
      <c r="E8" s="42"/>
      <c r="F8" s="8"/>
      <c r="G8" s="46"/>
      <c r="H8" s="17"/>
    </row>
    <row r="9" spans="1:9" x14ac:dyDescent="0.15">
      <c r="B9" s="17"/>
      <c r="E9" s="42"/>
      <c r="G9" s="46"/>
      <c r="H9" s="17"/>
    </row>
    <row r="10" spans="1:9" x14ac:dyDescent="0.15">
      <c r="B10" s="17"/>
      <c r="E10" s="42"/>
      <c r="G10" s="46"/>
      <c r="H10" s="17"/>
    </row>
    <row r="11" spans="1:9" x14ac:dyDescent="0.15">
      <c r="B11" s="17"/>
      <c r="E11" s="8"/>
      <c r="G11" s="46"/>
      <c r="H11" s="17"/>
    </row>
    <row r="12" spans="1:9" x14ac:dyDescent="0.15">
      <c r="B12" s="17"/>
      <c r="E12" s="8"/>
      <c r="G12" s="46"/>
      <c r="H12" s="17"/>
    </row>
    <row r="13" spans="1:9" x14ac:dyDescent="0.15">
      <c r="B13" s="17"/>
      <c r="E13" s="8"/>
      <c r="G13" s="46"/>
      <c r="H13" s="17"/>
    </row>
    <row r="14" spans="1:9" x14ac:dyDescent="0.15">
      <c r="B14" s="17"/>
      <c r="E14" s="42"/>
      <c r="G14" s="46"/>
      <c r="H14" s="17"/>
    </row>
    <row r="15" spans="1:9" x14ac:dyDescent="0.15">
      <c r="E15" s="42"/>
      <c r="G15" s="46"/>
      <c r="H15" s="17"/>
    </row>
    <row r="16" spans="1:9" x14ac:dyDescent="0.15">
      <c r="A16" s="11"/>
      <c r="B16" s="17"/>
      <c r="C16" s="17"/>
      <c r="E16" s="42"/>
      <c r="G16" s="46"/>
      <c r="H16" s="17"/>
    </row>
    <row r="17" spans="1:8" x14ac:dyDescent="0.15">
      <c r="E17" s="42"/>
      <c r="G17" s="46"/>
      <c r="H17" s="17"/>
    </row>
    <row r="18" spans="1:8" x14ac:dyDescent="0.15">
      <c r="E18" s="42"/>
      <c r="G18" s="46"/>
    </row>
    <row r="19" spans="1:8" x14ac:dyDescent="0.15">
      <c r="E19" s="42"/>
      <c r="G19" s="46"/>
    </row>
    <row r="20" spans="1:8" x14ac:dyDescent="0.15">
      <c r="E20" s="17"/>
      <c r="F20" s="17"/>
      <c r="G20" s="46"/>
    </row>
    <row r="21" spans="1:8" x14ac:dyDescent="0.15">
      <c r="E21" s="42"/>
      <c r="G21" s="46"/>
    </row>
    <row r="22" spans="1:8" x14ac:dyDescent="0.15">
      <c r="E22" s="42"/>
      <c r="G22" s="46"/>
    </row>
    <row r="23" spans="1:8" x14ac:dyDescent="0.15">
      <c r="E23" s="42"/>
      <c r="G23" s="46"/>
    </row>
    <row r="24" spans="1:8" x14ac:dyDescent="0.15">
      <c r="A24" t="s">
        <v>18</v>
      </c>
      <c r="B24" s="17">
        <f>SUM(B5:B23)</f>
        <v>51.96</v>
      </c>
      <c r="G24" s="46"/>
    </row>
    <row r="25" spans="1:8" x14ac:dyDescent="0.15">
      <c r="A25" t="s">
        <v>100</v>
      </c>
      <c r="B25" s="66">
        <f>B24-B5</f>
        <v>0</v>
      </c>
      <c r="G25" s="46"/>
    </row>
    <row r="26" spans="1:8" x14ac:dyDescent="0.15">
      <c r="G26" s="46"/>
    </row>
    <row r="27" spans="1:8" x14ac:dyDescent="0.15">
      <c r="G27" s="46"/>
    </row>
    <row r="28" spans="1:8" x14ac:dyDescent="0.15">
      <c r="A28" t="s">
        <v>78</v>
      </c>
      <c r="B28" s="17">
        <f>SUM(B24-G30)</f>
        <v>31.96</v>
      </c>
      <c r="G28" s="46"/>
    </row>
    <row r="29" spans="1:8" x14ac:dyDescent="0.15">
      <c r="G29" s="46"/>
    </row>
    <row r="30" spans="1:8" x14ac:dyDescent="0.15">
      <c r="E30" t="s">
        <v>18</v>
      </c>
      <c r="G30" s="46">
        <f>SUM(G4:G29)</f>
        <v>20</v>
      </c>
    </row>
    <row r="31" spans="1:8" x14ac:dyDescent="0.15">
      <c r="G31" s="46"/>
    </row>
  </sheetData>
  <phoneticPr fontId="3" type="noConversion"/>
  <pageMargins left="0.75" right="0.75" top="1" bottom="1" header="0.5" footer="0.5"/>
  <pageSetup paperSize="9" orientation="portrait" horizontalDpi="4294967293" verticalDpi="4294967293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33"/>
  <sheetViews>
    <sheetView topLeftCell="A4" zoomScale="150" zoomScaleNormal="150" zoomScalePageLayoutView="150" workbookViewId="0">
      <selection activeCell="C26" sqref="C26"/>
    </sheetView>
  </sheetViews>
  <sheetFormatPr baseColWidth="10" defaultColWidth="8.83203125" defaultRowHeight="13" x14ac:dyDescent="0.15"/>
  <cols>
    <col min="1" max="1" width="28.6640625" customWidth="1"/>
    <col min="6" max="6" width="8.33203125" customWidth="1"/>
    <col min="7" max="7" width="16.1640625" customWidth="1"/>
    <col min="8" max="8" width="17.1640625" customWidth="1"/>
    <col min="9" max="9" width="14.1640625" customWidth="1"/>
  </cols>
  <sheetData>
    <row r="2" spans="1:9" ht="16" x14ac:dyDescent="0.2">
      <c r="F2" s="12" t="s">
        <v>60</v>
      </c>
      <c r="G2" s="12"/>
      <c r="H2" s="2"/>
    </row>
    <row r="3" spans="1:9" x14ac:dyDescent="0.15">
      <c r="A3" s="11" t="s">
        <v>66</v>
      </c>
      <c r="B3" s="11" t="s">
        <v>61</v>
      </c>
      <c r="C3" s="11" t="s">
        <v>62</v>
      </c>
      <c r="D3" s="11"/>
      <c r="F3" s="11" t="s">
        <v>63</v>
      </c>
      <c r="H3" s="11" t="s">
        <v>181</v>
      </c>
      <c r="I3" s="11"/>
    </row>
    <row r="4" spans="1:9" x14ac:dyDescent="0.15">
      <c r="A4" s="11" t="s">
        <v>0</v>
      </c>
    </row>
    <row r="5" spans="1:9" x14ac:dyDescent="0.15">
      <c r="C5" s="20"/>
      <c r="D5" s="20"/>
      <c r="F5" s="20"/>
    </row>
    <row r="6" spans="1:9" x14ac:dyDescent="0.15">
      <c r="A6" t="s">
        <v>67</v>
      </c>
      <c r="B6">
        <v>12</v>
      </c>
      <c r="C6" s="20">
        <v>6</v>
      </c>
      <c r="D6" s="20"/>
      <c r="F6" s="20"/>
      <c r="H6" s="17">
        <f>MMULT(B6,C6)</f>
        <v>72</v>
      </c>
      <c r="I6" s="17"/>
    </row>
    <row r="7" spans="1:9" x14ac:dyDescent="0.15">
      <c r="C7" s="20"/>
      <c r="D7" s="20"/>
      <c r="F7" s="20"/>
      <c r="H7" s="17"/>
      <c r="I7" s="17"/>
    </row>
    <row r="8" spans="1:9" x14ac:dyDescent="0.15">
      <c r="A8" t="s">
        <v>68</v>
      </c>
      <c r="B8">
        <v>3</v>
      </c>
      <c r="C8" s="20">
        <v>6</v>
      </c>
      <c r="D8" s="20"/>
      <c r="F8" s="20"/>
      <c r="H8" s="17">
        <f>MMULT(B8,C8)</f>
        <v>18</v>
      </c>
      <c r="I8" s="17"/>
    </row>
    <row r="9" spans="1:9" x14ac:dyDescent="0.15">
      <c r="C9" s="20"/>
      <c r="D9" s="20"/>
      <c r="F9" s="20"/>
      <c r="H9" s="17"/>
      <c r="I9" s="17"/>
    </row>
    <row r="10" spans="1:9" x14ac:dyDescent="0.15">
      <c r="A10" t="s">
        <v>69</v>
      </c>
      <c r="B10">
        <v>76</v>
      </c>
      <c r="C10" s="20">
        <v>1.8</v>
      </c>
      <c r="D10" s="20"/>
      <c r="F10" s="20"/>
      <c r="H10" s="17">
        <f>MMULT(B10,C10)</f>
        <v>136.80000000000001</v>
      </c>
      <c r="I10" s="17"/>
    </row>
    <row r="11" spans="1:9" x14ac:dyDescent="0.15">
      <c r="C11" s="20"/>
      <c r="D11" s="20"/>
      <c r="F11" s="20"/>
      <c r="H11" s="17"/>
      <c r="I11" s="17"/>
    </row>
    <row r="12" spans="1:9" x14ac:dyDescent="0.15">
      <c r="A12" t="s">
        <v>103</v>
      </c>
      <c r="B12">
        <v>15</v>
      </c>
      <c r="C12" s="20">
        <v>0.55000000000000004</v>
      </c>
      <c r="D12" s="20"/>
      <c r="F12" s="20"/>
      <c r="H12" s="17">
        <f>MMULT(B12,C12)</f>
        <v>8.25</v>
      </c>
      <c r="I12" s="17"/>
    </row>
    <row r="13" spans="1:9" x14ac:dyDescent="0.15">
      <c r="C13" s="20"/>
      <c r="D13" s="20"/>
      <c r="F13" s="20"/>
      <c r="H13" s="17"/>
      <c r="I13" s="17"/>
    </row>
    <row r="14" spans="1:9" x14ac:dyDescent="0.15">
      <c r="A14" t="s">
        <v>72</v>
      </c>
      <c r="B14">
        <v>10</v>
      </c>
      <c r="C14" s="20">
        <v>1</v>
      </c>
      <c r="D14" s="20"/>
      <c r="F14" s="32"/>
      <c r="H14" s="17">
        <f>MMULT(B14,C14)</f>
        <v>10</v>
      </c>
      <c r="I14" s="17"/>
    </row>
    <row r="15" spans="1:9" x14ac:dyDescent="0.15">
      <c r="C15" s="20"/>
      <c r="D15" s="20"/>
      <c r="F15" s="20"/>
      <c r="H15" s="17"/>
      <c r="I15" s="17"/>
    </row>
    <row r="16" spans="1:9" x14ac:dyDescent="0.15">
      <c r="A16" t="s">
        <v>92</v>
      </c>
      <c r="B16">
        <v>2</v>
      </c>
      <c r="C16" s="20">
        <v>13</v>
      </c>
      <c r="D16" s="20"/>
      <c r="F16" s="45"/>
      <c r="H16" s="17">
        <f>MMULT(B16,C16)</f>
        <v>26</v>
      </c>
      <c r="I16" s="17"/>
    </row>
    <row r="17" spans="1:9" x14ac:dyDescent="0.15">
      <c r="C17" s="20"/>
      <c r="D17" s="20"/>
      <c r="F17" s="20"/>
      <c r="I17" s="20"/>
    </row>
    <row r="18" spans="1:9" x14ac:dyDescent="0.15">
      <c r="A18" t="s">
        <v>96</v>
      </c>
      <c r="B18">
        <v>19</v>
      </c>
      <c r="C18" s="20">
        <v>0.5</v>
      </c>
      <c r="D18" s="20"/>
      <c r="F18" s="20"/>
      <c r="H18" s="17">
        <f>MMULT(B18,C18)</f>
        <v>9.5</v>
      </c>
      <c r="I18" s="20"/>
    </row>
    <row r="19" spans="1:9" x14ac:dyDescent="0.15">
      <c r="C19" s="20"/>
      <c r="D19" s="20"/>
      <c r="F19" s="20"/>
      <c r="I19" s="20"/>
    </row>
    <row r="20" spans="1:9" x14ac:dyDescent="0.15">
      <c r="A20" t="s">
        <v>183</v>
      </c>
      <c r="B20">
        <v>3</v>
      </c>
      <c r="C20" s="20">
        <v>0.5</v>
      </c>
      <c r="D20" s="20"/>
      <c r="F20" s="20"/>
      <c r="H20" s="17">
        <f>MMULT(B20,C20)</f>
        <v>1.5</v>
      </c>
      <c r="I20" s="20"/>
    </row>
    <row r="21" spans="1:9" x14ac:dyDescent="0.15">
      <c r="C21" s="20"/>
      <c r="D21" s="20"/>
      <c r="F21" s="20"/>
      <c r="I21" s="20"/>
    </row>
    <row r="22" spans="1:9" x14ac:dyDescent="0.15">
      <c r="A22" t="s">
        <v>91</v>
      </c>
      <c r="B22">
        <v>11</v>
      </c>
      <c r="C22" s="20">
        <v>1</v>
      </c>
      <c r="D22" s="20"/>
      <c r="F22" s="20"/>
      <c r="H22" s="17">
        <f>MMULT(B22,C22)</f>
        <v>11</v>
      </c>
      <c r="I22" s="20"/>
    </row>
    <row r="23" spans="1:9" x14ac:dyDescent="0.15">
      <c r="C23" s="20"/>
      <c r="D23" s="20"/>
      <c r="F23" s="20"/>
      <c r="I23" s="20"/>
    </row>
    <row r="24" spans="1:9" x14ac:dyDescent="0.15">
      <c r="A24" t="s">
        <v>182</v>
      </c>
      <c r="B24">
        <v>1</v>
      </c>
      <c r="C24" s="20">
        <v>6</v>
      </c>
      <c r="D24" s="20"/>
      <c r="F24" s="20"/>
      <c r="H24">
        <f>MMULT(B24,C24)</f>
        <v>6</v>
      </c>
      <c r="I24" s="20"/>
    </row>
    <row r="25" spans="1:9" x14ac:dyDescent="0.15">
      <c r="C25" s="20"/>
      <c r="D25" s="20"/>
      <c r="F25" s="20"/>
      <c r="I25" s="20"/>
    </row>
    <row r="26" spans="1:9" x14ac:dyDescent="0.15">
      <c r="C26" s="20"/>
      <c r="D26" s="20"/>
      <c r="F26" s="20"/>
      <c r="I26" s="20"/>
    </row>
    <row r="27" spans="1:9" x14ac:dyDescent="0.15">
      <c r="C27" s="20"/>
      <c r="D27" s="20"/>
      <c r="F27" s="20"/>
      <c r="I27" s="20"/>
    </row>
    <row r="28" spans="1:9" x14ac:dyDescent="0.15">
      <c r="D28" s="20"/>
      <c r="F28" s="20"/>
      <c r="H28" s="17"/>
      <c r="I28" s="20"/>
    </row>
    <row r="29" spans="1:9" x14ac:dyDescent="0.15">
      <c r="A29" s="11"/>
      <c r="C29" s="11"/>
      <c r="D29" s="20"/>
      <c r="G29" s="11" t="s">
        <v>64</v>
      </c>
      <c r="H29" s="36">
        <f>SUM(H6:H28)</f>
        <v>299.05</v>
      </c>
      <c r="I29" s="20"/>
    </row>
    <row r="30" spans="1:9" x14ac:dyDescent="0.15">
      <c r="A30" s="11"/>
      <c r="D30" s="20"/>
    </row>
    <row r="31" spans="1:9" x14ac:dyDescent="0.15">
      <c r="D31" s="20"/>
      <c r="G31" s="11" t="s">
        <v>65</v>
      </c>
      <c r="H31" s="36">
        <v>74.3</v>
      </c>
      <c r="I31" s="20"/>
    </row>
    <row r="32" spans="1:9" x14ac:dyDescent="0.15">
      <c r="D32" s="20"/>
    </row>
    <row r="33" spans="7:8" x14ac:dyDescent="0.15">
      <c r="G33" s="11" t="s">
        <v>18</v>
      </c>
      <c r="H33" s="36">
        <f>SUM(H29:H32)</f>
        <v>373.35</v>
      </c>
    </row>
  </sheetData>
  <phoneticPr fontId="3" type="noConversion"/>
  <pageMargins left="0.75" right="0.75" top="1" bottom="1" header="0.5" footer="0.5"/>
  <pageSetup paperSize="9" orientation="landscape" horizontalDpi="4294967293" verticalDpi="4294967293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J83"/>
  <sheetViews>
    <sheetView zoomScale="125" zoomScaleNormal="125" zoomScalePageLayoutView="125" workbookViewId="0">
      <selection activeCell="E25" sqref="E25"/>
    </sheetView>
  </sheetViews>
  <sheetFormatPr baseColWidth="10" defaultColWidth="8.83203125" defaultRowHeight="13" x14ac:dyDescent="0.15"/>
  <cols>
    <col min="1" max="1" width="16.1640625" customWidth="1"/>
    <col min="2" max="2" width="12.5" customWidth="1"/>
    <col min="3" max="3" width="11.1640625" customWidth="1"/>
    <col min="4" max="4" width="17.1640625" customWidth="1"/>
    <col min="5" max="5" width="16.1640625" customWidth="1"/>
    <col min="6" max="6" width="9.1640625" bestFit="1" customWidth="1"/>
    <col min="8" max="8" width="11.5" customWidth="1"/>
  </cols>
  <sheetData>
    <row r="2" spans="1:10" ht="16" x14ac:dyDescent="0.2">
      <c r="D2" s="12" t="s">
        <v>119</v>
      </c>
    </row>
    <row r="3" spans="1:10" ht="18" x14ac:dyDescent="0.2">
      <c r="A3" s="12" t="s">
        <v>49</v>
      </c>
      <c r="B3" s="12" t="s">
        <v>45</v>
      </c>
      <c r="D3" s="2" t="s">
        <v>50</v>
      </c>
      <c r="E3" s="1"/>
      <c r="F3" s="2" t="s">
        <v>35</v>
      </c>
      <c r="H3" s="10" t="s">
        <v>28</v>
      </c>
    </row>
    <row r="4" spans="1:10" x14ac:dyDescent="0.15">
      <c r="A4" s="11" t="s">
        <v>76</v>
      </c>
      <c r="D4" s="10" t="s">
        <v>28</v>
      </c>
      <c r="F4" s="10" t="s">
        <v>28</v>
      </c>
    </row>
    <row r="5" spans="1:10" x14ac:dyDescent="0.15">
      <c r="A5" s="11" t="s">
        <v>125</v>
      </c>
      <c r="B5" t="s">
        <v>127</v>
      </c>
      <c r="D5" s="4" t="s">
        <v>128</v>
      </c>
      <c r="E5" s="42"/>
      <c r="F5" s="4">
        <v>10</v>
      </c>
      <c r="H5">
        <v>22.12</v>
      </c>
    </row>
    <row r="6" spans="1:10" x14ac:dyDescent="0.15">
      <c r="A6" s="11" t="s">
        <v>131</v>
      </c>
      <c r="B6" t="s">
        <v>134</v>
      </c>
      <c r="C6" s="42"/>
      <c r="D6" s="4" t="s">
        <v>135</v>
      </c>
      <c r="F6" s="4">
        <v>10</v>
      </c>
      <c r="H6">
        <v>13.2</v>
      </c>
    </row>
    <row r="7" spans="1:10" x14ac:dyDescent="0.15">
      <c r="A7" s="11"/>
      <c r="B7" s="67"/>
      <c r="C7" s="42"/>
      <c r="D7" s="4"/>
      <c r="F7" s="4"/>
    </row>
    <row r="8" spans="1:10" x14ac:dyDescent="0.15">
      <c r="A8" s="11"/>
      <c r="B8" s="67"/>
      <c r="C8" s="42"/>
      <c r="D8" s="4"/>
      <c r="E8" s="11"/>
      <c r="F8" s="4"/>
    </row>
    <row r="9" spans="1:10" x14ac:dyDescent="0.15">
      <c r="A9" s="11"/>
      <c r="B9" s="67"/>
      <c r="C9" s="65"/>
      <c r="D9" s="4"/>
      <c r="F9" s="4"/>
    </row>
    <row r="10" spans="1:10" x14ac:dyDescent="0.15">
      <c r="A10" s="11" t="s">
        <v>8</v>
      </c>
      <c r="B10" s="67"/>
      <c r="C10" s="42"/>
      <c r="D10" s="4"/>
      <c r="E10" s="56"/>
      <c r="F10" s="4"/>
      <c r="G10" s="11"/>
      <c r="H10" s="11"/>
      <c r="J10" t="s">
        <v>71</v>
      </c>
    </row>
    <row r="11" spans="1:10" x14ac:dyDescent="0.15">
      <c r="A11" s="11" t="s">
        <v>158</v>
      </c>
      <c r="B11" s="69"/>
      <c r="C11" s="42"/>
      <c r="D11" s="4">
        <v>50</v>
      </c>
      <c r="F11" s="4"/>
    </row>
    <row r="12" spans="1:10" x14ac:dyDescent="0.15">
      <c r="A12" s="11"/>
      <c r="B12" s="70"/>
      <c r="C12" s="42"/>
      <c r="D12" s="4"/>
      <c r="E12" s="22"/>
      <c r="F12" s="4"/>
    </row>
    <row r="13" spans="1:10" x14ac:dyDescent="0.15">
      <c r="A13" s="11"/>
      <c r="B13" s="71"/>
      <c r="C13" s="42"/>
      <c r="D13" s="4"/>
      <c r="E13" s="47"/>
      <c r="F13" s="4"/>
    </row>
    <row r="14" spans="1:10" x14ac:dyDescent="0.15">
      <c r="A14" s="11"/>
      <c r="C14" s="65"/>
      <c r="D14" s="4"/>
      <c r="F14" s="4"/>
    </row>
    <row r="15" spans="1:10" x14ac:dyDescent="0.15">
      <c r="A15" s="11"/>
      <c r="D15" s="4"/>
      <c r="E15" s="35"/>
      <c r="F15" s="4"/>
      <c r="G15" s="11"/>
      <c r="H15" s="11"/>
    </row>
    <row r="16" spans="1:10" x14ac:dyDescent="0.15">
      <c r="A16" s="11"/>
      <c r="D16" s="4"/>
      <c r="E16" s="55"/>
      <c r="F16" s="4"/>
    </row>
    <row r="17" spans="1:8" x14ac:dyDescent="0.15">
      <c r="A17" s="68"/>
      <c r="B17" s="42"/>
      <c r="D17" s="4"/>
      <c r="E17" s="55"/>
      <c r="F17" s="4"/>
    </row>
    <row r="18" spans="1:8" x14ac:dyDescent="0.15">
      <c r="A18" s="11"/>
      <c r="C18" s="8"/>
      <c r="D18" s="4"/>
      <c r="E18" s="28"/>
      <c r="F18" s="4"/>
    </row>
    <row r="19" spans="1:8" x14ac:dyDescent="0.15">
      <c r="A19" s="11"/>
      <c r="C19" s="42"/>
      <c r="D19" s="4"/>
      <c r="F19" s="4"/>
    </row>
    <row r="20" spans="1:8" x14ac:dyDescent="0.15">
      <c r="A20" s="11"/>
      <c r="C20" s="65"/>
      <c r="D20" s="4"/>
      <c r="E20" s="11"/>
      <c r="F20" s="4"/>
    </row>
    <row r="21" spans="1:8" x14ac:dyDescent="0.15">
      <c r="A21" s="11"/>
      <c r="D21" s="4"/>
      <c r="E21" s="40"/>
      <c r="F21" s="4"/>
      <c r="G21" s="11"/>
      <c r="H21" s="11"/>
    </row>
    <row r="22" spans="1:8" x14ac:dyDescent="0.15">
      <c r="A22" s="11"/>
      <c r="B22" s="42"/>
      <c r="C22" s="8"/>
      <c r="D22" s="21"/>
      <c r="E22" s="8"/>
      <c r="F22" s="4"/>
    </row>
    <row r="23" spans="1:8" x14ac:dyDescent="0.15">
      <c r="B23" s="42"/>
      <c r="C23" s="42"/>
      <c r="D23" s="21"/>
      <c r="E23" s="42"/>
      <c r="F23" s="57"/>
      <c r="G23" s="11"/>
      <c r="H23" s="11"/>
    </row>
    <row r="24" spans="1:8" x14ac:dyDescent="0.15">
      <c r="A24" s="11"/>
      <c r="D24" s="21"/>
      <c r="E24" s="42"/>
      <c r="F24" s="4"/>
    </row>
    <row r="25" spans="1:8" x14ac:dyDescent="0.15">
      <c r="A25" s="11"/>
      <c r="C25" s="21"/>
      <c r="D25" s="21"/>
      <c r="E25" s="45"/>
      <c r="F25" s="4"/>
    </row>
    <row r="26" spans="1:8" x14ac:dyDescent="0.15">
      <c r="C26" s="44"/>
      <c r="D26" s="21"/>
      <c r="E26" s="45"/>
      <c r="F26" s="4"/>
    </row>
    <row r="27" spans="1:8" x14ac:dyDescent="0.15">
      <c r="A27" s="11"/>
      <c r="C27" s="44"/>
      <c r="D27" s="21"/>
      <c r="E27" s="45"/>
      <c r="F27" s="4"/>
    </row>
    <row r="28" spans="1:8" x14ac:dyDescent="0.15">
      <c r="C28" s="38"/>
      <c r="D28" s="21"/>
      <c r="E28" s="23"/>
      <c r="F28" s="4"/>
    </row>
    <row r="29" spans="1:8" x14ac:dyDescent="0.15">
      <c r="A29" s="11"/>
      <c r="C29" s="21"/>
      <c r="D29" s="21"/>
      <c r="E29" s="58"/>
      <c r="F29" s="4"/>
      <c r="G29" s="11"/>
      <c r="H29" s="11"/>
    </row>
    <row r="30" spans="1:8" x14ac:dyDescent="0.15">
      <c r="A30" s="11"/>
      <c r="D30" s="21"/>
      <c r="F30" s="4"/>
    </row>
    <row r="31" spans="1:8" x14ac:dyDescent="0.15">
      <c r="A31" s="11"/>
      <c r="D31" s="21"/>
      <c r="E31" s="42"/>
      <c r="F31" s="4"/>
    </row>
    <row r="32" spans="1:8" x14ac:dyDescent="0.15">
      <c r="A32" s="11"/>
      <c r="D32" s="21"/>
      <c r="F32" s="4"/>
    </row>
    <row r="33" spans="1:9" x14ac:dyDescent="0.15">
      <c r="A33" s="11"/>
      <c r="C33" s="21"/>
      <c r="D33" s="21"/>
      <c r="E33" s="20"/>
      <c r="F33" s="4"/>
      <c r="I33" s="62"/>
    </row>
    <row r="34" spans="1:9" x14ac:dyDescent="0.15">
      <c r="A34" s="11"/>
      <c r="C34" s="21"/>
      <c r="D34" s="21"/>
      <c r="E34" s="20"/>
      <c r="F34" s="4"/>
    </row>
    <row r="35" spans="1:9" x14ac:dyDescent="0.15">
      <c r="A35" s="11"/>
      <c r="C35" s="21"/>
      <c r="D35" s="21"/>
      <c r="E35" s="58"/>
      <c r="F35" s="4"/>
    </row>
    <row r="36" spans="1:9" x14ac:dyDescent="0.15">
      <c r="A36" s="68"/>
      <c r="C36" s="21"/>
      <c r="D36" s="21"/>
      <c r="E36" s="45"/>
      <c r="F36" s="4"/>
    </row>
    <row r="37" spans="1:9" x14ac:dyDescent="0.15">
      <c r="A37" s="11"/>
      <c r="C37" s="21"/>
      <c r="D37" s="21"/>
      <c r="E37" s="23"/>
      <c r="F37" s="4"/>
      <c r="G37" s="11"/>
      <c r="H37" s="11"/>
    </row>
    <row r="38" spans="1:9" x14ac:dyDescent="0.15">
      <c r="A38" s="11"/>
      <c r="B38" s="8"/>
      <c r="C38" s="21"/>
      <c r="D38" s="61"/>
      <c r="E38" s="59"/>
      <c r="F38" s="49"/>
    </row>
    <row r="39" spans="1:9" x14ac:dyDescent="0.15">
      <c r="A39" s="68"/>
      <c r="C39" s="44"/>
      <c r="D39" s="25"/>
      <c r="E39" s="52"/>
      <c r="F39" s="25"/>
    </row>
    <row r="40" spans="1:9" x14ac:dyDescent="0.15">
      <c r="A40" s="11"/>
      <c r="B40" s="42"/>
      <c r="C40" s="44"/>
      <c r="D40" s="25"/>
      <c r="E40" s="59"/>
      <c r="F40" s="25"/>
    </row>
    <row r="41" spans="1:9" x14ac:dyDescent="0.15">
      <c r="A41" s="11"/>
      <c r="B41" s="42"/>
      <c r="C41" s="38"/>
      <c r="D41" s="49"/>
      <c r="E41" s="51"/>
      <c r="F41" s="53"/>
    </row>
    <row r="42" spans="1:9" x14ac:dyDescent="0.15">
      <c r="B42" s="42"/>
      <c r="C42" s="21"/>
      <c r="D42" s="49"/>
      <c r="E42" s="51"/>
      <c r="F42" s="49"/>
    </row>
    <row r="43" spans="1:9" x14ac:dyDescent="0.15">
      <c r="A43" s="8"/>
      <c r="C43" s="44"/>
      <c r="D43" s="49"/>
      <c r="E43" s="59"/>
      <c r="F43" s="49"/>
    </row>
    <row r="44" spans="1:9" x14ac:dyDescent="0.15">
      <c r="A44" s="11"/>
      <c r="B44" s="42"/>
      <c r="C44" s="38"/>
      <c r="D44" s="25"/>
      <c r="E44" s="49"/>
      <c r="F44" s="49"/>
    </row>
    <row r="45" spans="1:9" x14ac:dyDescent="0.15">
      <c r="A45" s="11"/>
      <c r="B45" s="42"/>
      <c r="C45" s="38"/>
      <c r="D45" s="49"/>
      <c r="E45" s="52"/>
      <c r="F45" s="25"/>
    </row>
    <row r="46" spans="1:9" x14ac:dyDescent="0.15">
      <c r="A46" s="11"/>
      <c r="B46" s="42"/>
      <c r="C46" s="21"/>
      <c r="D46" s="25"/>
      <c r="E46" s="49"/>
      <c r="F46" s="49"/>
      <c r="G46" s="11"/>
      <c r="H46" s="11"/>
    </row>
    <row r="47" spans="1:9" x14ac:dyDescent="0.15">
      <c r="A47" s="11"/>
      <c r="B47" s="42"/>
      <c r="C47" s="21"/>
      <c r="D47" s="25"/>
      <c r="E47" s="49"/>
      <c r="F47" s="49"/>
      <c r="G47" s="11"/>
    </row>
    <row r="48" spans="1:9" x14ac:dyDescent="0.15">
      <c r="A48" s="11"/>
      <c r="B48" s="8"/>
      <c r="C48" s="42"/>
      <c r="D48" s="25"/>
      <c r="E48" s="50"/>
      <c r="F48" s="25"/>
    </row>
    <row r="49" spans="1:8" x14ac:dyDescent="0.15">
      <c r="A49" s="8"/>
      <c r="D49" s="49"/>
      <c r="E49" s="51"/>
      <c r="F49" s="49"/>
    </row>
    <row r="50" spans="1:8" x14ac:dyDescent="0.15">
      <c r="A50" s="11"/>
      <c r="C50" s="42"/>
      <c r="D50" s="25"/>
      <c r="E50" s="49"/>
      <c r="F50" s="25"/>
    </row>
    <row r="51" spans="1:8" x14ac:dyDescent="0.15">
      <c r="D51" s="25"/>
      <c r="E51" s="52"/>
      <c r="F51" s="25"/>
      <c r="G51" s="11"/>
      <c r="H51" s="11"/>
    </row>
    <row r="52" spans="1:8" x14ac:dyDescent="0.15">
      <c r="C52" s="42"/>
      <c r="D52" s="25"/>
      <c r="E52" s="52"/>
      <c r="F52" s="25"/>
    </row>
    <row r="53" spans="1:8" x14ac:dyDescent="0.15">
      <c r="A53" s="11"/>
      <c r="D53" s="25"/>
      <c r="E53" s="49"/>
      <c r="F53" s="25"/>
    </row>
    <row r="54" spans="1:8" x14ac:dyDescent="0.15">
      <c r="A54" s="11"/>
      <c r="B54" s="42"/>
      <c r="D54" s="49"/>
      <c r="E54" s="50"/>
      <c r="F54" s="49"/>
    </row>
    <row r="55" spans="1:8" x14ac:dyDescent="0.15">
      <c r="A55" s="11"/>
      <c r="B55" s="42"/>
      <c r="C55" s="42"/>
      <c r="D55" s="25"/>
      <c r="E55" s="50"/>
      <c r="F55" s="25"/>
      <c r="G55" s="11"/>
      <c r="H55" s="11"/>
    </row>
    <row r="56" spans="1:8" x14ac:dyDescent="0.15">
      <c r="C56" s="8"/>
      <c r="D56" s="17"/>
      <c r="E56" s="39"/>
      <c r="F56" s="17"/>
      <c r="G56" s="11"/>
    </row>
    <row r="57" spans="1:8" x14ac:dyDescent="0.15">
      <c r="A57" s="11"/>
      <c r="C57" s="8"/>
      <c r="D57" s="17"/>
      <c r="E57" s="60"/>
      <c r="F57" s="17"/>
    </row>
    <row r="58" spans="1:8" x14ac:dyDescent="0.15">
      <c r="A58" s="11"/>
      <c r="D58" s="17"/>
      <c r="E58" s="39"/>
      <c r="F58" s="17"/>
      <c r="G58" s="11"/>
      <c r="H58" s="11"/>
    </row>
    <row r="59" spans="1:8" x14ac:dyDescent="0.15">
      <c r="A59" s="8"/>
      <c r="D59" s="17"/>
      <c r="E59" s="39"/>
      <c r="F59" s="17"/>
    </row>
    <row r="60" spans="1:8" x14ac:dyDescent="0.15">
      <c r="D60" s="17"/>
      <c r="E60" s="39"/>
      <c r="F60" s="17"/>
    </row>
    <row r="61" spans="1:8" x14ac:dyDescent="0.15">
      <c r="A61" s="11"/>
      <c r="D61" s="17"/>
      <c r="E61" s="39"/>
      <c r="F61" s="17"/>
      <c r="G61" s="11"/>
      <c r="H61" s="11"/>
    </row>
    <row r="62" spans="1:8" x14ac:dyDescent="0.15">
      <c r="A62" s="11"/>
      <c r="C62" s="8"/>
      <c r="D62" s="17"/>
      <c r="F62" s="17"/>
    </row>
    <row r="63" spans="1:8" x14ac:dyDescent="0.15">
      <c r="C63" s="8"/>
      <c r="D63" s="17"/>
      <c r="F63" s="17"/>
    </row>
    <row r="64" spans="1:8" x14ac:dyDescent="0.15">
      <c r="A64" s="11"/>
      <c r="D64" s="17"/>
      <c r="E64" s="22"/>
      <c r="F64" s="17"/>
      <c r="G64" s="11"/>
      <c r="H64" s="11"/>
    </row>
    <row r="65" spans="1:9" x14ac:dyDescent="0.15">
      <c r="C65" s="8"/>
      <c r="D65" s="4"/>
      <c r="E65" s="41"/>
      <c r="F65" s="17"/>
    </row>
    <row r="66" spans="1:9" x14ac:dyDescent="0.15">
      <c r="A66" s="11"/>
      <c r="D66" s="21"/>
      <c r="E66" s="17"/>
      <c r="F66" s="21"/>
    </row>
    <row r="67" spans="1:9" x14ac:dyDescent="0.15">
      <c r="A67" s="11"/>
      <c r="D67" s="21"/>
      <c r="E67" s="17"/>
      <c r="F67" s="21"/>
      <c r="G67" s="11"/>
      <c r="H67" s="11"/>
      <c r="I67" s="11"/>
    </row>
    <row r="68" spans="1:9" x14ac:dyDescent="0.15">
      <c r="D68" s="21"/>
      <c r="E68" s="36"/>
      <c r="F68" s="21"/>
    </row>
    <row r="69" spans="1:9" x14ac:dyDescent="0.15">
      <c r="D69" s="21"/>
      <c r="E69" s="17"/>
      <c r="F69" s="21"/>
    </row>
    <row r="70" spans="1:9" x14ac:dyDescent="0.15">
      <c r="A70" s="11"/>
      <c r="D70" s="21"/>
      <c r="E70" s="20"/>
      <c r="F70" s="21"/>
    </row>
    <row r="71" spans="1:9" x14ac:dyDescent="0.15">
      <c r="D71" s="21"/>
      <c r="E71" s="20"/>
      <c r="F71" s="21"/>
    </row>
    <row r="72" spans="1:9" x14ac:dyDescent="0.15">
      <c r="D72" s="21"/>
      <c r="E72" s="20"/>
      <c r="F72" s="21"/>
    </row>
    <row r="73" spans="1:9" x14ac:dyDescent="0.15">
      <c r="A73" s="11"/>
      <c r="D73" s="21"/>
      <c r="E73" s="33"/>
      <c r="F73" s="21"/>
      <c r="G73" s="11"/>
      <c r="H73" s="11"/>
    </row>
    <row r="74" spans="1:9" x14ac:dyDescent="0.15">
      <c r="A74" s="11"/>
      <c r="D74" s="21"/>
      <c r="E74" s="20"/>
      <c r="F74" s="21"/>
    </row>
    <row r="75" spans="1:9" x14ac:dyDescent="0.15">
      <c r="D75" s="21"/>
      <c r="E75" s="20"/>
      <c r="F75" s="21"/>
    </row>
    <row r="76" spans="1:9" x14ac:dyDescent="0.15">
      <c r="D76" s="21"/>
      <c r="E76" s="20"/>
      <c r="F76" s="21"/>
    </row>
    <row r="77" spans="1:9" x14ac:dyDescent="0.15">
      <c r="D77" s="21"/>
      <c r="E77" s="20"/>
      <c r="F77" s="21"/>
    </row>
    <row r="78" spans="1:9" x14ac:dyDescent="0.15">
      <c r="A78" s="11"/>
      <c r="B78" s="42"/>
      <c r="D78" s="21"/>
      <c r="E78" s="20"/>
      <c r="F78" s="21"/>
      <c r="G78" s="11"/>
      <c r="H78" s="11"/>
    </row>
    <row r="79" spans="1:9" x14ac:dyDescent="0.15">
      <c r="B79" s="42"/>
      <c r="D79" s="21"/>
      <c r="E79" s="23"/>
      <c r="F79" s="21"/>
    </row>
    <row r="80" spans="1:9" x14ac:dyDescent="0.15">
      <c r="A80" s="11"/>
      <c r="D80" s="21"/>
      <c r="E80" s="20"/>
      <c r="F80" s="4"/>
    </row>
    <row r="81" spans="1:6" x14ac:dyDescent="0.15">
      <c r="A81" s="11"/>
      <c r="B81" s="42"/>
      <c r="E81" s="20"/>
      <c r="F81" s="4"/>
    </row>
    <row r="82" spans="1:6" x14ac:dyDescent="0.15">
      <c r="B82" s="42"/>
      <c r="E82" s="20"/>
      <c r="F82" s="4"/>
    </row>
    <row r="83" spans="1:6" x14ac:dyDescent="0.15">
      <c r="E83" s="22"/>
    </row>
  </sheetData>
  <phoneticPr fontId="3" type="noConversion"/>
  <pageMargins left="0.75" right="0.75" top="1" bottom="1" header="0.5" footer="0.5"/>
  <pageSetup paperSize="9" orientation="portrait" horizontalDpi="4294967293" verticalDpi="4294967293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8.83203125" defaultRowHeight="13" x14ac:dyDescent="0.15"/>
  <sheetData/>
  <phoneticPr fontId="3" type="noConversion"/>
  <pageMargins left="0.7" right="0.7" top="0.75" bottom="0.75" header="0.3" footer="0.3"/>
  <pageSetup paperSize="9" orientation="portrait" horizontalDpi="4294967293" verticalDpi="429496729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Annual Accounts</vt:lpstr>
      <vt:lpstr>Reconciliations</vt:lpstr>
      <vt:lpstr>Income All Sources</vt:lpstr>
      <vt:lpstr>Expenditure List</vt:lpstr>
      <vt:lpstr>Exp CAccount</vt:lpstr>
      <vt:lpstr>Petty Cash</vt:lpstr>
      <vt:lpstr>Bar</vt:lpstr>
      <vt:lpstr>Event Summary</vt:lpstr>
      <vt:lpstr>Sheet1</vt:lpstr>
      <vt:lpstr>Sheet2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Microsoft Office User</cp:lastModifiedBy>
  <cp:lastPrinted>2020-12-31T10:18:51Z</cp:lastPrinted>
  <dcterms:created xsi:type="dcterms:W3CDTF">2009-05-19T17:54:50Z</dcterms:created>
  <dcterms:modified xsi:type="dcterms:W3CDTF">2022-01-03T12:53:27Z</dcterms:modified>
</cp:coreProperties>
</file>