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tretton\Accounts\external audit 2023-24\"/>
    </mc:Choice>
  </mc:AlternateContent>
  <xr:revisionPtr revIDLastSave="0" documentId="13_ncr:1_{0DFCE0C5-A49D-44AD-AD2C-822B3A92D7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H24" i="1"/>
  <c r="L24" i="1" s="1"/>
  <c r="H20" i="1"/>
  <c r="K20" i="1" s="1"/>
  <c r="H18" i="1"/>
  <c r="L18" i="1" s="1"/>
  <c r="H16" i="1"/>
  <c r="L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6" i="1"/>
  <c r="N26" i="1" s="1"/>
  <c r="F22" i="1"/>
  <c r="N10" i="1" s="1"/>
  <c r="D22" i="1"/>
  <c r="K18" i="1"/>
  <c r="K26" i="1"/>
  <c r="K14" i="1"/>
  <c r="N18" i="1" l="1"/>
  <c r="N28" i="1"/>
  <c r="K28" i="1"/>
  <c r="N24" i="1"/>
  <c r="K24" i="1"/>
  <c r="N16" i="1"/>
  <c r="N12" i="1"/>
  <c r="J22" i="1"/>
  <c r="K16" i="1"/>
  <c r="N14" i="1"/>
  <c r="K12" i="1"/>
  <c r="H22" i="1"/>
  <c r="G22" i="1"/>
  <c r="M22" i="1" s="1"/>
  <c r="I22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<sst xmlns="http://schemas.openxmlformats.org/spreadsheetml/2006/main" count="29" uniqueCount="26">
  <si>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</si>
  <si>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</si>
  <si>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</si>
  <si>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</si>
  <si>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</si>
  <si>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</si>
  <si>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</si>
  <si>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</si>
  <si>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</si>
  <si>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</si>
  <si>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</si>
  <si>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</si>
  <si>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</si>
  <si>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</si>
  <si>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</si>
  <si>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</si>
  <si>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</si>
  <si>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</si>
  <si>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</si>
  <si>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</si>
  <si>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</si>
  <si>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</si>
  <si>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2023/24 – pro forma </t>
  </si>
  <si>
    <t>3 cheques were cancelled in 2022-23 totalling 3170 no cheques were cancelled in 2023-24 therefore leading to a difference</t>
  </si>
  <si>
    <t>HMRC payments were cancelled in 2022-23 and were reissued in 2023-24. payments in 2022-23 to HMRc totalled £364.80 payments in 2023-24 totalled £928.88. there was also an increase to minimum wage in 2023-24 with a monthly salarty increase of £12 per month</t>
  </si>
  <si>
    <t>precept increased by £466. however payments in 23-24 also increased by £136 with salary also increasing in 2023-24 due to increased HMRC outstanding payments.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</si>
</sst>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14" workbookViewId="0">
      <selection activeCell="D25" sqref="D25"/>
    </sheetView>
  </sheetViews>
  <sheetFormatPr defaultColWidth="9.140625"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75" x14ac:dyDescent="0.2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15</v>
      </c>
    </row>
    <row r="4" spans="1:15" ht="79.5" customHeight="1" x14ac:dyDescent="0.2">
      <c r="A4" s="24" t="s">
        <v>21</v>
      </c>
      <c r="B4" s="25"/>
      <c r="C4" s="25"/>
      <c r="D4" s="25"/>
      <c r="E4" s="25"/>
      <c r="F4" s="25"/>
      <c r="G4" s="25"/>
      <c r="H4" s="25"/>
    </row>
    <row r="5" spans="1:15" x14ac:dyDescent="0.2">
      <c r="A5" s="1" t="s">
        <v>18</v>
      </c>
    </row>
    <row r="6" spans="1:15" ht="15" x14ac:dyDescent="0.25">
      <c r="A6" s="17"/>
      <c r="D6" s="3"/>
      <c r="F6" s="3"/>
      <c r="O6" s="16"/>
    </row>
    <row r="7" spans="1:15" ht="30" x14ac:dyDescent="0.25">
      <c r="D7" s="18">
        <v>2024</v>
      </c>
      <c r="E7" s="16"/>
      <c r="F7" s="18">
        <v>2023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17</v>
      </c>
      <c r="O7" s="19" t="s">
        <v>16</v>
      </c>
    </row>
    <row r="8" spans="1:15" ht="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19</v>
      </c>
      <c r="M8" s="18" t="s">
        <v>20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28" t="s">
        <v>2</v>
      </c>
      <c r="B10" s="28"/>
      <c r="C10" s="28"/>
      <c r="D10" s="7">
        <v>13644</v>
      </c>
      <c r="F10" s="7">
        <v>9637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5">
      <c r="D11" s="4"/>
      <c r="F11" s="4"/>
      <c r="O11" s="11"/>
    </row>
    <row r="12" spans="1:15" ht="15" thickBot="1" x14ac:dyDescent="0.25">
      <c r="A12" s="31" t="s">
        <v>13</v>
      </c>
      <c r="B12" s="32"/>
      <c r="C12" s="33"/>
      <c r="D12" s="7">
        <v>8405</v>
      </c>
      <c r="F12" s="7">
        <v>7939</v>
      </c>
      <c r="G12" s="4">
        <f>D12-F12</f>
        <v>466</v>
      </c>
      <c r="H12" s="5">
        <f>IF((D12&gt;F12),(D12-F12)/F12,IF(D12&lt;F12,-(D12-F12)/F12,IF(D12=F12,0)))</f>
        <v>5.8697568963345506E-2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1"/>
    </row>
    <row r="14" spans="1:15" ht="29.25" thickBot="1" x14ac:dyDescent="0.25">
      <c r="A14" s="26" t="s">
        <v>3</v>
      </c>
      <c r="B14" s="26"/>
      <c r="C14" s="26"/>
      <c r="D14" s="7">
        <v>11</v>
      </c>
      <c r="F14" s="7">
        <v>171</v>
      </c>
      <c r="G14" s="4">
        <f>D14-F14</f>
        <v>-160</v>
      </c>
      <c r="H14" s="5">
        <f>IF((D14&gt;F14),(D14-F14)/F14,IF(D14&lt;F14,-(D14-F14)/F14,IF(D14=F14,0)))</f>
        <v>0.93567251461988299</v>
      </c>
      <c r="I14" s="2">
        <f>IF(D14-F14&lt;500,0,IF(D14-F14&gt;500,1,IF(D14-F14=500,1)))</f>
        <v>0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>Explanation not required, difference less than £500</v>
      </c>
      <c r="O14" s="12" t="s">
        <v>23</v>
      </c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1"/>
    </row>
    <row r="16" spans="1:15" ht="57.75" thickBot="1" x14ac:dyDescent="0.25">
      <c r="A16" s="26" t="s">
        <v>4</v>
      </c>
      <c r="B16" s="26"/>
      <c r="C16" s="26"/>
      <c r="D16" s="7">
        <v>2650</v>
      </c>
      <c r="F16" s="7">
        <v>1824</v>
      </c>
      <c r="G16" s="4">
        <f>D16-F16</f>
        <v>826</v>
      </c>
      <c r="H16" s="5">
        <f>IF((D16&gt;F16),(D16-F16)/F16,IF(D16&lt;F16,-(D16-F16)/F16,IF(D16=F16,0)))</f>
        <v>0.45285087719298245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 t="s">
        <v>24</v>
      </c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15" thickBot="1" x14ac:dyDescent="0.25">
      <c r="A20" s="26" t="s">
        <v>14</v>
      </c>
      <c r="B20" s="26"/>
      <c r="C20" s="26"/>
      <c r="D20" s="7">
        <v>2293</v>
      </c>
      <c r="F20" s="7">
        <v>2279</v>
      </c>
      <c r="G20" s="4">
        <f>D20-F20</f>
        <v>14</v>
      </c>
      <c r="H20" s="5">
        <f>IF((D20&gt;F20),(D20-F20)/F20,IF(D20&lt;F20,-(D20-F20)/F20,IF(D20=F20,0)))</f>
        <v>6.1430451952610796E-3</v>
      </c>
      <c r="I20" s="2">
        <f>IF(D20-F20&lt;500,0,IF(D20-F20&gt;500,1,IF(D20-F20=500,1)))</f>
        <v>0</v>
      </c>
      <c r="J20" s="2">
        <f>IF(F20-D20&lt;500,0,IF(F20-D20&gt;500,1,IF(F20-D20=500,1)))</f>
        <v>0</v>
      </c>
      <c r="K20" s="3">
        <f>IF(H20&lt;0.15,0,IF(H20&gt;0.15,1,IF(H20=0.15,1)))</f>
        <v>0</v>
      </c>
      <c r="L20" s="3" t="str">
        <f>IF(H20&lt;15%, "NO","YES")</f>
        <v>NO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/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1"/>
    </row>
    <row r="22" spans="1:23" ht="29.25" thickBot="1" x14ac:dyDescent="0.25">
      <c r="A22" s="6" t="s">
        <v>5</v>
      </c>
      <c r="D22" s="21">
        <f>D10+D12+D14-D16-D18-D20</f>
        <v>17117</v>
      </c>
      <c r="F22" s="21">
        <f>F10+F12+F14-F16-F18-F20</f>
        <v>13644</v>
      </c>
      <c r="G22" s="4">
        <f>D22-F22</f>
        <v>3473</v>
      </c>
      <c r="H22" s="5">
        <f>IF((D22&gt;F22),(D22-F22)/F22,IF(D22&lt;F22,-(D22-F22)/F22,IF(D22=F22,0)))</f>
        <v>0.25454412195837001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25</v>
      </c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15" thickBot="1" x14ac:dyDescent="0.25">
      <c r="A24" s="26" t="s">
        <v>9</v>
      </c>
      <c r="B24" s="26"/>
      <c r="C24" s="26"/>
      <c r="D24" s="7">
        <v>17117</v>
      </c>
      <c r="F24" s="7">
        <v>13644</v>
      </c>
      <c r="G24" s="4">
        <f>D24-F24</f>
        <v>3473</v>
      </c>
      <c r="H24" s="5">
        <f>IF((D24&gt;F24),(D24-F24)/F24,IF(D24&lt;F24,-(D24-F24)/F24,IF(D24=F24,0)))</f>
        <v>0.25454412195837001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15" thickBot="1" x14ac:dyDescent="0.25">
      <c r="A26" s="26" t="s">
        <v>8</v>
      </c>
      <c r="B26" s="26"/>
      <c r="C26" s="26"/>
      <c r="D26" s="7">
        <v>7356</v>
      </c>
      <c r="F26" s="7">
        <v>7356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5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Parish Clerk</cp:lastModifiedBy>
  <cp:lastPrinted>2024-04-23T09:21:38Z</cp:lastPrinted>
  <dcterms:created xsi:type="dcterms:W3CDTF">2012-07-11T10:01:28Z</dcterms:created>
  <dcterms:modified xsi:type="dcterms:W3CDTF">2024-04-23T09:21:40Z</dcterms:modified>
</cp:coreProperties>
</file>