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paulblewitt/Documents/Deb's Documents/Village Hall/ACCOUNTS/2021/2021/"/>
    </mc:Choice>
  </mc:AlternateContent>
  <xr:revisionPtr revIDLastSave="0" documentId="13_ncr:1_{7EA93F4B-A59C-2C43-AC44-0458C9E9338D}" xr6:coauthVersionLast="47" xr6:coauthVersionMax="47" xr10:uidLastSave="{00000000-0000-0000-0000-000000000000}"/>
  <bookViews>
    <workbookView xWindow="0" yWindow="500" windowWidth="28800" windowHeight="16400" tabRatio="691" activeTab="4" xr2:uid="{00000000-000D-0000-FFFF-FFFF00000000}"/>
  </bookViews>
  <sheets>
    <sheet name="Annual Accounts" sheetId="4" r:id="rId1"/>
    <sheet name="Reconciliations" sheetId="3" r:id="rId2"/>
    <sheet name="Income All Sources" sheetId="1" r:id="rId3"/>
    <sheet name="Expenditure List" sheetId="5" r:id="rId4"/>
    <sheet name="Exp CAccount" sheetId="2" r:id="rId5"/>
    <sheet name="Petty Cash" sheetId="8" r:id="rId6"/>
    <sheet name="Bar" sheetId="9" r:id="rId7"/>
    <sheet name="Event Summary" sheetId="6" r:id="rId8"/>
    <sheet name="Sheet1" sheetId="10" r:id="rId9"/>
    <sheet name="Sheet2" sheetId="11" r:id="rId10"/>
  </sheets>
  <definedNames>
    <definedName name="_xlnm.Print_Area" localSheetId="7">'Event Summary'!$A$2:$G$49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" i="9" l="1"/>
  <c r="H10" i="9"/>
  <c r="H9" i="9"/>
  <c r="H27" i="9"/>
  <c r="H24" i="9"/>
  <c r="H25" i="9"/>
  <c r="O30" i="2"/>
  <c r="O32" i="2"/>
  <c r="O31" i="2"/>
  <c r="O14" i="1"/>
  <c r="O16" i="1"/>
  <c r="O15" i="1"/>
  <c r="H22" i="9"/>
  <c r="H6" i="9"/>
  <c r="G26" i="4" l="1"/>
  <c r="H20" i="9"/>
  <c r="H18" i="9"/>
  <c r="H16" i="9"/>
  <c r="H14" i="9"/>
  <c r="H12" i="9"/>
  <c r="O20" i="2" l="1"/>
  <c r="O12" i="2"/>
  <c r="O13" i="2"/>
  <c r="H29" i="9"/>
  <c r="G36" i="3"/>
  <c r="H38" i="3" s="1"/>
  <c r="G22" i="4" s="1"/>
  <c r="O6" i="2"/>
  <c r="O19" i="2"/>
  <c r="O11" i="2"/>
  <c r="O16" i="2"/>
  <c r="O9" i="2"/>
  <c r="O10" i="2"/>
  <c r="O5" i="2"/>
  <c r="O7" i="2"/>
  <c r="O8" i="2"/>
  <c r="O14" i="2"/>
  <c r="O15" i="2"/>
  <c r="O17" i="2"/>
  <c r="O18" i="2"/>
  <c r="O21" i="2"/>
  <c r="O22" i="2"/>
  <c r="O23" i="2"/>
  <c r="O24" i="2"/>
  <c r="O25" i="2"/>
  <c r="O26" i="2"/>
  <c r="I33" i="1"/>
  <c r="J33" i="1"/>
  <c r="B33" i="1"/>
  <c r="K33" i="1"/>
  <c r="L33" i="1"/>
  <c r="M33" i="1"/>
  <c r="C33" i="1"/>
  <c r="D33" i="1"/>
  <c r="E33" i="1"/>
  <c r="F33" i="1"/>
  <c r="G33" i="1"/>
  <c r="H33" i="1"/>
  <c r="G30" i="8"/>
  <c r="G13" i="4" s="1"/>
  <c r="B24" i="8"/>
  <c r="B25" i="8" s="1"/>
  <c r="O23" i="1"/>
  <c r="O18" i="1"/>
  <c r="O5" i="1"/>
  <c r="O17" i="1"/>
  <c r="O19" i="1"/>
  <c r="O6" i="1"/>
  <c r="O9" i="1"/>
  <c r="O24" i="1"/>
  <c r="O7" i="1"/>
  <c r="O8" i="1"/>
  <c r="O10" i="1"/>
  <c r="O11" i="1"/>
  <c r="O12" i="1"/>
  <c r="O13" i="1"/>
  <c r="O20" i="1"/>
  <c r="O21" i="1"/>
  <c r="O22" i="1"/>
  <c r="O25" i="1"/>
  <c r="O27" i="2"/>
  <c r="O28" i="2"/>
  <c r="H43" i="3"/>
  <c r="H11" i="3"/>
  <c r="B33" i="2"/>
  <c r="L33" i="2"/>
  <c r="N13" i="2"/>
  <c r="O29" i="2"/>
  <c r="K33" i="2"/>
  <c r="M33" i="2"/>
  <c r="J33" i="2"/>
  <c r="G53" i="5"/>
  <c r="F53" i="5"/>
  <c r="C33" i="2"/>
  <c r="D33" i="2"/>
  <c r="E33" i="2"/>
  <c r="F33" i="2"/>
  <c r="G33" i="2"/>
  <c r="H33" i="2"/>
  <c r="I33" i="2"/>
  <c r="H22" i="3" l="1"/>
  <c r="H44" i="3"/>
  <c r="H33" i="9"/>
  <c r="G15" i="4" s="1"/>
  <c r="G25" i="4"/>
  <c r="H45" i="3"/>
  <c r="B28" i="8"/>
  <c r="O29" i="1"/>
  <c r="O33" i="1"/>
  <c r="O33" i="2"/>
  <c r="G14" i="4" s="1"/>
  <c r="H47" i="3" l="1"/>
  <c r="H20" i="3"/>
  <c r="H18" i="3"/>
  <c r="G24" i="4"/>
  <c r="G16" i="4" l="1"/>
  <c r="H25" i="3"/>
  <c r="G30" i="4" s="1"/>
  <c r="E55" i="5"/>
  <c r="E53" i="5"/>
  <c r="E42" i="5"/>
</calcChain>
</file>

<file path=xl/sharedStrings.xml><?xml version="1.0" encoding="utf-8"?>
<sst xmlns="http://schemas.openxmlformats.org/spreadsheetml/2006/main" count="316" uniqueCount="236">
  <si>
    <t>Item</t>
  </si>
  <si>
    <t>Jan</t>
  </si>
  <si>
    <t>Feb</t>
  </si>
  <si>
    <t>March</t>
  </si>
  <si>
    <t>April</t>
  </si>
  <si>
    <t>May</t>
  </si>
  <si>
    <t>June</t>
  </si>
  <si>
    <t>July</t>
  </si>
  <si>
    <t>August</t>
  </si>
  <si>
    <t>Sept</t>
  </si>
  <si>
    <t>Oct</t>
  </si>
  <si>
    <t xml:space="preserve">Nov </t>
  </si>
  <si>
    <t>Dec</t>
  </si>
  <si>
    <t>Keep Fit</t>
  </si>
  <si>
    <t>Parish Council</t>
  </si>
  <si>
    <t>Commoners Hire</t>
  </si>
  <si>
    <t>PCC Hire</t>
  </si>
  <si>
    <t>Miscellaneous</t>
  </si>
  <si>
    <t>Total</t>
  </si>
  <si>
    <t>Subtotals</t>
  </si>
  <si>
    <t>Water</t>
  </si>
  <si>
    <t>Electricity</t>
  </si>
  <si>
    <t>Boiler Service</t>
  </si>
  <si>
    <t>Insurance</t>
  </si>
  <si>
    <t>Interest</t>
  </si>
  <si>
    <t>Clee St Margaret Village Hall</t>
  </si>
  <si>
    <t>Savings Account Reconciliation</t>
  </si>
  <si>
    <t>Balance brought forward</t>
  </si>
  <si>
    <t>£</t>
  </si>
  <si>
    <t>Current Account Reconciliation</t>
  </si>
  <si>
    <t>Balance carried forward</t>
  </si>
  <si>
    <t>Transfer to Savings Account</t>
  </si>
  <si>
    <t>Transfer from CA</t>
  </si>
  <si>
    <t xml:space="preserve">True Balance Carried forward </t>
  </si>
  <si>
    <t>Totals</t>
  </si>
  <si>
    <t>Expenditure</t>
  </si>
  <si>
    <t>Represented By : -</t>
  </si>
  <si>
    <t>Current Account</t>
  </si>
  <si>
    <t>Savings Account</t>
  </si>
  <si>
    <t>Petty Cash</t>
  </si>
  <si>
    <t>Less Unpresented Cheques</t>
  </si>
  <si>
    <t>Provisions</t>
  </si>
  <si>
    <t>Community Account 40239275</t>
  </si>
  <si>
    <t>Item No</t>
  </si>
  <si>
    <t>Description</t>
  </si>
  <si>
    <t>Date</t>
  </si>
  <si>
    <t>Cheque no</t>
  </si>
  <si>
    <t>Window Cleaning</t>
  </si>
  <si>
    <t>Fire Ext, check</t>
  </si>
  <si>
    <t>Event</t>
  </si>
  <si>
    <t>Income</t>
  </si>
  <si>
    <t>Expenditure from Current Account</t>
  </si>
  <si>
    <t>Expenditure from Petty Cash</t>
  </si>
  <si>
    <t>Income All Sources except Transfers</t>
  </si>
  <si>
    <t>Transfer from savings</t>
  </si>
  <si>
    <t>Bar Stock Purchase</t>
  </si>
  <si>
    <t>Transfers to CA</t>
  </si>
  <si>
    <t>Bar Stock and Float held</t>
  </si>
  <si>
    <t>Bar Stock</t>
  </si>
  <si>
    <t>Bar Float</t>
  </si>
  <si>
    <t>Village Hall Bar</t>
  </si>
  <si>
    <t>Units</t>
  </si>
  <si>
    <t>Unit cost</t>
  </si>
  <si>
    <t>Stock Value</t>
  </si>
  <si>
    <t>Bar Float Held</t>
  </si>
  <si>
    <t xml:space="preserve">Bar Stock Purchased </t>
  </si>
  <si>
    <t>Red Wine</t>
  </si>
  <si>
    <t>White Wine</t>
  </si>
  <si>
    <t>Beer</t>
  </si>
  <si>
    <t>Petty cash top up</t>
  </si>
  <si>
    <t xml:space="preserve"> </t>
  </si>
  <si>
    <t>Bar Receipts</t>
  </si>
  <si>
    <t>Event Receipts</t>
  </si>
  <si>
    <t>Petty Cash Donations</t>
  </si>
  <si>
    <t>Lent Lunch hire</t>
  </si>
  <si>
    <t>cash in hand</t>
  </si>
  <si>
    <t>Aug</t>
  </si>
  <si>
    <t>Party hire</t>
  </si>
  <si>
    <t>Harvest Supper</t>
  </si>
  <si>
    <t>Private Hire</t>
  </si>
  <si>
    <t>Election hire</t>
  </si>
  <si>
    <t>Bar Licence</t>
  </si>
  <si>
    <t>Air Ambulance donation</t>
  </si>
  <si>
    <t>Charity collection CL</t>
  </si>
  <si>
    <t xml:space="preserve">Petty Cash Reconciliation </t>
  </si>
  <si>
    <t>Balance Carried forward</t>
  </si>
  <si>
    <t>Value</t>
  </si>
  <si>
    <t>W.I. Donation</t>
  </si>
  <si>
    <t>Soft Drinks J2O</t>
  </si>
  <si>
    <t>Pimms</t>
  </si>
  <si>
    <t>Income All External Sources (Current Account)</t>
  </si>
  <si>
    <t>Savings Account interest</t>
  </si>
  <si>
    <t xml:space="preserve">Soft Drinks, Coke, Lem, Orange                        </t>
  </si>
  <si>
    <t>Oil Tank</t>
  </si>
  <si>
    <t>cheque nos</t>
  </si>
  <si>
    <t>Petty Cash top up</t>
  </si>
  <si>
    <t>Top up total</t>
  </si>
  <si>
    <t>VH Events</t>
  </si>
  <si>
    <t>W.I.- Annual Hire/other</t>
  </si>
  <si>
    <t xml:space="preserve">top up </t>
  </si>
  <si>
    <t>mower fuel/ad hoc</t>
  </si>
  <si>
    <t>Gift</t>
  </si>
  <si>
    <t>Planters/plants</t>
  </si>
  <si>
    <t>Maintenance</t>
  </si>
  <si>
    <t>Electrical Testing</t>
  </si>
  <si>
    <t>Donations/grants</t>
  </si>
  <si>
    <t>Uncleared cheque Nos/BAC</t>
  </si>
  <si>
    <t>Pay in Slip Nos</t>
  </si>
  <si>
    <t>Prosecco</t>
  </si>
  <si>
    <t>Soft Drinks Tonic Water</t>
  </si>
  <si>
    <t>Petty Cash 2021</t>
  </si>
  <si>
    <t>brought Fwd. 01.01.21</t>
  </si>
  <si>
    <t>Income 2021</t>
  </si>
  <si>
    <t>Expenditure 2021</t>
  </si>
  <si>
    <t>Expenditure From Current Account 2021</t>
  </si>
  <si>
    <t>Clee St Margaret Village Hall 2021</t>
  </si>
  <si>
    <t>Income All Sources 2021 (Current Account)</t>
  </si>
  <si>
    <t>CLEE ST MARGARET VILLAGE HALL 2021</t>
  </si>
  <si>
    <t>ANNUAL ACCOUNTS YEAR ENDED 31ST DECEMBER 2021</t>
  </si>
  <si>
    <t>Balance brought forward - 01.01 (less bar stock and float)</t>
  </si>
  <si>
    <t>water charges per annum</t>
  </si>
  <si>
    <t>Electricity Charges per annum</t>
  </si>
  <si>
    <t>Bar Stock (WO) income</t>
  </si>
  <si>
    <t>Bar Stock write off minus income</t>
  </si>
  <si>
    <t>E-on</t>
  </si>
  <si>
    <t>Replacement Crockery</t>
  </si>
  <si>
    <t>Direct payment</t>
  </si>
  <si>
    <t>4.2.21</t>
  </si>
  <si>
    <t>DP</t>
  </si>
  <si>
    <t>GOPAK Chairs</t>
  </si>
  <si>
    <t>Crockery Replacement</t>
  </si>
  <si>
    <t>GOPAK chairs</t>
  </si>
  <si>
    <t>6.4.21</t>
  </si>
  <si>
    <t>12.4.21</t>
  </si>
  <si>
    <t>4.5.21</t>
  </si>
  <si>
    <t>Oil Tank Refund</t>
  </si>
  <si>
    <t>,399</t>
  </si>
  <si>
    <t>27.6.21</t>
  </si>
  <si>
    <t>Mower Assessory (Len Matthews)</t>
  </si>
  <si>
    <t>Mower Fuel (Guy Cholmeley)</t>
  </si>
  <si>
    <t>Mower Fuel  "  "</t>
  </si>
  <si>
    <t>18.3.21</t>
  </si>
  <si>
    <t>18.3.21 Hazard Tape</t>
  </si>
  <si>
    <t>Hazard Tape. (D Blewitt)</t>
  </si>
  <si>
    <t>Window Replacement</t>
  </si>
  <si>
    <t>11.7.21</t>
  </si>
  <si>
    <t>Bar Licence (20 &amp; 21 - 2 yrs)</t>
  </si>
  <si>
    <t>15.7.21 Gifts -Wedding</t>
  </si>
  <si>
    <t xml:space="preserve">19.7.21 </t>
  </si>
  <si>
    <t>David Palmer - wood for cupboard</t>
  </si>
  <si>
    <t>Rob Woods - Loft Ladder</t>
  </si>
  <si>
    <t>19.7.21</t>
  </si>
  <si>
    <t>Gifts for Wedding</t>
  </si>
  <si>
    <t>Loft Ladder</t>
  </si>
  <si>
    <t>,400,401</t>
  </si>
  <si>
    <t>21.7.21</t>
  </si>
  <si>
    <t>Hinges/Trims Cupboard (David Palmer)</t>
  </si>
  <si>
    <t>Mower fuel/parts</t>
  </si>
  <si>
    <t>Wood etc. cupboard</t>
  </si>
  <si>
    <t>9.8.21</t>
  </si>
  <si>
    <t>Window cleaning</t>
  </si>
  <si>
    <t>Beatrice Jones return of deposit</t>
  </si>
  <si>
    <t>31.8.21</t>
  </si>
  <si>
    <t>16.8.21</t>
  </si>
  <si>
    <t>B Jones</t>
  </si>
  <si>
    <t>21.8.21</t>
  </si>
  <si>
    <t>,402</t>
  </si>
  <si>
    <t>Deposit Return</t>
  </si>
  <si>
    <t>David Palmer - hinges for cupboard etc.</t>
  </si>
  <si>
    <t>1.9.21</t>
  </si>
  <si>
    <t>Bar Stock - Liz Heighway</t>
  </si>
  <si>
    <t>8.9.21</t>
  </si>
  <si>
    <t>Ludlow Brewery</t>
  </si>
  <si>
    <t>13.9.21</t>
  </si>
  <si>
    <t>Karen Slater - fuel/parts</t>
  </si>
  <si>
    <t>27.9.21</t>
  </si>
  <si>
    <t>Glass - warmer</t>
  </si>
  <si>
    <t>Deakins Fuel</t>
  </si>
  <si>
    <t>8.10.21</t>
  </si>
  <si>
    <t>Nisbets</t>
  </si>
  <si>
    <t>Skittles Practice Events</t>
  </si>
  <si>
    <t>less damage £58.80</t>
  </si>
  <si>
    <t>Events 2021</t>
  </si>
  <si>
    <t xml:space="preserve">L Wells  </t>
  </si>
  <si>
    <t>7.10.21</t>
  </si>
  <si>
    <t>14.10.21</t>
  </si>
  <si>
    <t>23.9.21</t>
  </si>
  <si>
    <t>10.9.21</t>
  </si>
  <si>
    <t>22.10.21</t>
  </si>
  <si>
    <t>19.11.21</t>
  </si>
  <si>
    <t>,403</t>
  </si>
  <si>
    <t>Unifire</t>
  </si>
  <si>
    <t>24.11.21</t>
  </si>
  <si>
    <t>Topping (P Massey)</t>
  </si>
  <si>
    <t>Edge Topping (P Massey)</t>
  </si>
  <si>
    <t>22.12.21</t>
  </si>
  <si>
    <t>20.10.21</t>
  </si>
  <si>
    <t>28.10.21</t>
  </si>
  <si>
    <t>3.11.21</t>
  </si>
  <si>
    <t>10.11.21</t>
  </si>
  <si>
    <t>18.11.21</t>
  </si>
  <si>
    <t>7.12.21</t>
  </si>
  <si>
    <t xml:space="preserve">Private Hire </t>
  </si>
  <si>
    <t>Paul Blewitt</t>
  </si>
  <si>
    <t>(Birthday)</t>
  </si>
  <si>
    <t>A Rogers (via V Matthews)</t>
  </si>
  <si>
    <t>25.11.21</t>
  </si>
  <si>
    <t>K Liebscher</t>
  </si>
  <si>
    <t>29.11.21</t>
  </si>
  <si>
    <t>Abdon Wildlife</t>
  </si>
  <si>
    <t>Abdon group</t>
  </si>
  <si>
    <t>VH Talk</t>
  </si>
  <si>
    <t>R Wallace</t>
  </si>
  <si>
    <t>16.12.21</t>
  </si>
  <si>
    <t>Shropshire Hills</t>
  </si>
  <si>
    <t>Bar Takings</t>
  </si>
  <si>
    <t>Bar Profit</t>
  </si>
  <si>
    <t>R Reseigh</t>
  </si>
  <si>
    <t>20.12.21</t>
  </si>
  <si>
    <t>Workshop</t>
  </si>
  <si>
    <t>P Conah (via D Blewitt)</t>
  </si>
  <si>
    <t>DD</t>
  </si>
  <si>
    <t>DD/DP</t>
  </si>
  <si>
    <t>10.12.21</t>
  </si>
  <si>
    <t xml:space="preserve">  </t>
  </si>
  <si>
    <t>Mini Prosecco</t>
  </si>
  <si>
    <t>Mini White Wine</t>
  </si>
  <si>
    <t>Mini Red Wine</t>
  </si>
  <si>
    <t>Mangers</t>
  </si>
  <si>
    <t>Lager</t>
  </si>
  <si>
    <t>stock @31.12.21</t>
  </si>
  <si>
    <t>Balance shown on bank statement 29.12.21</t>
  </si>
  <si>
    <t>Balance carried forward - 31.12.2021</t>
  </si>
  <si>
    <t xml:space="preserve">Balance Carried forward - Agreed to Bank Statement </t>
  </si>
  <si>
    <t>NB: Stock 'Write Off' due to Covid restricting opening of VH to be offset aginst 'donations' received.</t>
  </si>
  <si>
    <t>Total Profit 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</si>
</sst>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£&quot;#,##0_);[Red]\(&quot;£&quot;#,##0\)"/>
    <numFmt numFmtId="8" formatCode="&quot;£&quot;#,##0.00_);[Red]\(&quot;£&quot;#,##0.00\)"/>
    <numFmt numFmtId="44" formatCode="_(&quot;£&quot;* #,##0.00_);_(&quot;£&quot;* \(#,##0.00\);_(&quot;£&quot;* &quot;-&quot;??_);_(@_)"/>
    <numFmt numFmtId="164" formatCode="&quot;£&quot;#,##0.00;\-&quot;£&quot;#,##0.00"/>
    <numFmt numFmtId="165" formatCode="&quot;£&quot;#,##0.00;[Red]\-&quot;£&quot;#,##0.00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&quot;£&quot;#,##0.00"/>
    <numFmt numFmtId="169" formatCode="#,##0.00_ ;\-#,##0.00\ "/>
    <numFmt numFmtId="170" formatCode="_-[$£-809]* #,##0.00_-;\-[$£-809]* #,##0.00_-;_-[$£-809]* &quot;-&quot;??_-;_-@_-"/>
    <numFmt numFmtId="171" formatCode="0.0000"/>
    <numFmt numFmtId="172" formatCode="0.0"/>
  </numFmts>
  <fonts count="12" x14ac:knownFonts="1"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9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167" fontId="0" fillId="0" borderId="0" xfId="0" applyNumberFormat="1"/>
    <xf numFmtId="167" fontId="0" fillId="0" borderId="1" xfId="0" applyNumberFormat="1" applyBorder="1"/>
    <xf numFmtId="167" fontId="0" fillId="0" borderId="0" xfId="0" applyNumberFormat="1" applyAlignment="1">
      <alignment horizontal="right"/>
    </xf>
    <xf numFmtId="167" fontId="0" fillId="0" borderId="0" xfId="0" applyNumberFormat="1" applyAlignment="1">
      <alignment horizontal="center"/>
    </xf>
    <xf numFmtId="0" fontId="4" fillId="0" borderId="0" xfId="0" applyFont="1"/>
    <xf numFmtId="39" fontId="0" fillId="0" borderId="0" xfId="0" applyNumberFormat="1"/>
    <xf numFmtId="0" fontId="5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167" fontId="5" fillId="0" borderId="0" xfId="0" applyNumberFormat="1" applyFont="1"/>
    <xf numFmtId="167" fontId="5" fillId="0" borderId="1" xfId="0" applyNumberFormat="1" applyFont="1" applyBorder="1"/>
    <xf numFmtId="0" fontId="6" fillId="0" borderId="0" xfId="0" applyFont="1"/>
    <xf numFmtId="167" fontId="0" fillId="0" borderId="0" xfId="0" applyNumberFormat="1" applyBorder="1"/>
    <xf numFmtId="166" fontId="0" fillId="0" borderId="0" xfId="0" applyNumberFormat="1"/>
    <xf numFmtId="0" fontId="0" fillId="0" borderId="0" xfId="0" applyNumberFormat="1"/>
    <xf numFmtId="166" fontId="0" fillId="0" borderId="1" xfId="0" applyNumberFormat="1" applyBorder="1"/>
    <xf numFmtId="168" fontId="0" fillId="0" borderId="0" xfId="0" applyNumberFormat="1"/>
    <xf numFmtId="4" fontId="0" fillId="0" borderId="0" xfId="0" applyNumberFormat="1"/>
    <xf numFmtId="165" fontId="5" fillId="0" borderId="0" xfId="0" applyNumberFormat="1" applyFont="1"/>
    <xf numFmtId="168" fontId="5" fillId="0" borderId="0" xfId="0" applyNumberFormat="1" applyFont="1"/>
    <xf numFmtId="169" fontId="0" fillId="0" borderId="0" xfId="0" applyNumberFormat="1"/>
    <xf numFmtId="2" fontId="0" fillId="0" borderId="0" xfId="0" applyNumberFormat="1"/>
    <xf numFmtId="2" fontId="5" fillId="0" borderId="0" xfId="0" applyNumberFormat="1" applyFont="1"/>
    <xf numFmtId="14" fontId="0" fillId="0" borderId="0" xfId="0" applyNumberFormat="1"/>
    <xf numFmtId="165" fontId="0" fillId="0" borderId="0" xfId="0" applyNumberFormat="1"/>
    <xf numFmtId="0" fontId="0" fillId="0" borderId="0" xfId="0" applyBorder="1"/>
    <xf numFmtId="166" fontId="0" fillId="0" borderId="0" xfId="0" applyNumberFormat="1" applyAlignment="1">
      <alignment horizontal="center"/>
    </xf>
    <xf numFmtId="168" fontId="4" fillId="0" borderId="0" xfId="0" applyNumberFormat="1" applyFont="1"/>
    <xf numFmtId="168" fontId="7" fillId="0" borderId="0" xfId="0" applyNumberFormat="1" applyFont="1"/>
    <xf numFmtId="167" fontId="0" fillId="0" borderId="0" xfId="0" applyNumberFormat="1" applyBorder="1" applyAlignment="1">
      <alignment horizontal="center"/>
    </xf>
    <xf numFmtId="0" fontId="0" fillId="0" borderId="0" xfId="0" applyAlignment="1">
      <alignment horizontal="left"/>
    </xf>
    <xf numFmtId="166" fontId="5" fillId="0" borderId="0" xfId="0" applyNumberFormat="1" applyFont="1"/>
    <xf numFmtId="39" fontId="4" fillId="0" borderId="0" xfId="0" applyNumberFormat="1" applyFont="1"/>
    <xf numFmtId="4" fontId="4" fillId="0" borderId="0" xfId="0" applyNumberFormat="1" applyFont="1"/>
    <xf numFmtId="166" fontId="4" fillId="0" borderId="0" xfId="0" applyNumberFormat="1" applyFont="1"/>
    <xf numFmtId="164" fontId="5" fillId="0" borderId="0" xfId="0" applyNumberFormat="1" applyFont="1" applyAlignment="1">
      <alignment horizontal="right"/>
    </xf>
    <xf numFmtId="164" fontId="5" fillId="0" borderId="0" xfId="0" applyNumberFormat="1" applyFont="1"/>
    <xf numFmtId="0" fontId="0" fillId="0" borderId="0" xfId="0" applyFont="1"/>
    <xf numFmtId="39" fontId="0" fillId="0" borderId="0" xfId="0" applyNumberFormat="1" applyFont="1"/>
    <xf numFmtId="4" fontId="0" fillId="0" borderId="0" xfId="0" applyNumberFormat="1" applyFont="1"/>
    <xf numFmtId="168" fontId="0" fillId="0" borderId="0" xfId="0" applyNumberFormat="1" applyFont="1"/>
    <xf numFmtId="170" fontId="0" fillId="0" borderId="0" xfId="0" applyNumberFormat="1"/>
    <xf numFmtId="165" fontId="0" fillId="0" borderId="0" xfId="0" applyNumberFormat="1" applyFont="1"/>
    <xf numFmtId="0" fontId="0" fillId="0" borderId="0" xfId="0" applyNumberFormat="1" applyFont="1"/>
    <xf numFmtId="171" fontId="0" fillId="0" borderId="0" xfId="0" applyNumberFormat="1"/>
    <xf numFmtId="171" fontId="4" fillId="0" borderId="0" xfId="0" applyNumberFormat="1" applyFont="1"/>
    <xf numFmtId="171" fontId="5" fillId="0" borderId="0" xfId="0" applyNumberFormat="1" applyFont="1"/>
    <xf numFmtId="171" fontId="0" fillId="0" borderId="0" xfId="0" applyNumberFormat="1" applyFont="1"/>
    <xf numFmtId="172" fontId="0" fillId="0" borderId="0" xfId="0" applyNumberFormat="1"/>
    <xf numFmtId="3" fontId="0" fillId="0" borderId="0" xfId="0" applyNumberFormat="1"/>
    <xf numFmtId="0" fontId="0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167" fontId="0" fillId="0" borderId="0" xfId="0" applyNumberFormat="1" applyAlignment="1">
      <alignment horizontal="left"/>
    </xf>
    <xf numFmtId="168" fontId="5" fillId="0" borderId="0" xfId="0" applyNumberFormat="1" applyFont="1" applyAlignment="1">
      <alignment horizontal="right"/>
    </xf>
    <xf numFmtId="171" fontId="5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44" fontId="4" fillId="0" borderId="0" xfId="0" applyNumberFormat="1" applyFont="1"/>
    <xf numFmtId="2" fontId="0" fillId="0" borderId="1" xfId="0" applyNumberFormat="1" applyBorder="1"/>
    <xf numFmtId="8" fontId="0" fillId="0" borderId="0" xfId="0" applyNumberFormat="1"/>
    <xf numFmtId="44" fontId="0" fillId="0" borderId="0" xfId="0" applyNumberFormat="1"/>
    <xf numFmtId="8" fontId="0" fillId="0" borderId="0" xfId="0" applyNumberFormat="1" applyFont="1"/>
    <xf numFmtId="17" fontId="5" fillId="0" borderId="0" xfId="0" applyNumberFormat="1" applyFont="1"/>
    <xf numFmtId="8" fontId="4" fillId="0" borderId="0" xfId="0" applyNumberFormat="1" applyFont="1"/>
    <xf numFmtId="6" fontId="0" fillId="0" borderId="0" xfId="0" applyNumberFormat="1" applyFont="1"/>
    <xf numFmtId="6" fontId="0" fillId="0" borderId="0" xfId="0" applyNumberFormat="1"/>
    <xf numFmtId="17" fontId="0" fillId="0" borderId="0" xfId="0" applyNumberFormat="1" applyFont="1"/>
    <xf numFmtId="169" fontId="5" fillId="0" borderId="0" xfId="0" applyNumberFormat="1" applyFont="1"/>
    <xf numFmtId="17" fontId="0" fillId="0" borderId="0" xfId="0" applyNumberFormat="1"/>
    <xf numFmtId="167" fontId="4" fillId="0" borderId="0" xfId="0" applyNumberFormat="1" applyFont="1"/>
    <xf numFmtId="2" fontId="4" fillId="0" borderId="0" xfId="0" applyNumberFormat="1" applyFont="1" applyAlignment="1">
      <alignment horizontal="right"/>
    </xf>
    <xf numFmtId="0" fontId="10" fillId="0" borderId="0" xfId="0" applyFont="1"/>
    <xf numFmtId="166" fontId="0" fillId="0" borderId="0" xfId="0" applyNumberFormat="1" applyFont="1"/>
    <xf numFmtId="0" fontId="11" fillId="0" borderId="0" xfId="0" applyFont="1"/>
  </cellXfs>
  <cellStyles count="3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41"/>
  <sheetViews>
    <sheetView topLeftCell="A2" zoomScale="150" zoomScaleNormal="150" zoomScalePageLayoutView="150" workbookViewId="0">
      <selection activeCell="P3" sqref="P3"/>
    </sheetView>
  </sheetViews>
  <sheetFormatPr baseColWidth="10" defaultColWidth="8.83203125" defaultRowHeight="13" x14ac:dyDescent="0.15"/>
  <cols>
    <col min="5" max="5" width="14.5" customWidth="1"/>
    <col min="6" max="6" width="7.1640625" customWidth="1"/>
    <col min="7" max="7" width="15.33203125" customWidth="1"/>
    <col min="9" max="9" width="9.33203125" bestFit="1" customWidth="1"/>
    <col min="11" max="11" width="10.33203125" bestFit="1" customWidth="1"/>
  </cols>
  <sheetData>
    <row r="2" spans="1:13" ht="16" x14ac:dyDescent="0.2">
      <c r="A2" s="2" t="s">
        <v>25</v>
      </c>
    </row>
    <row r="4" spans="1:13" ht="16" x14ac:dyDescent="0.2">
      <c r="A4" s="2" t="s">
        <v>118</v>
      </c>
    </row>
    <row r="7" spans="1:13" ht="16" x14ac:dyDescent="0.2">
      <c r="G7" s="12">
        <v>2021</v>
      </c>
      <c r="K7" s="12">
        <v>2020</v>
      </c>
    </row>
    <row r="8" spans="1:13" x14ac:dyDescent="0.15">
      <c r="G8" s="10" t="s">
        <v>28</v>
      </c>
      <c r="K8" s="10" t="s">
        <v>28</v>
      </c>
    </row>
    <row r="9" spans="1:13" x14ac:dyDescent="0.15">
      <c r="G9" s="4"/>
      <c r="H9" s="4"/>
      <c r="I9" s="4"/>
      <c r="J9" s="4"/>
      <c r="K9" s="13"/>
    </row>
    <row r="10" spans="1:13" x14ac:dyDescent="0.15">
      <c r="A10" s="11" t="s">
        <v>119</v>
      </c>
      <c r="G10" s="13">
        <v>22423.87</v>
      </c>
      <c r="H10" s="4"/>
      <c r="I10" s="4"/>
      <c r="J10" s="4"/>
      <c r="K10" s="13">
        <v>11962.06</v>
      </c>
    </row>
    <row r="11" spans="1:13" x14ac:dyDescent="0.15">
      <c r="A11" s="11" t="s">
        <v>90</v>
      </c>
      <c r="G11" s="13">
        <v>20397.72</v>
      </c>
      <c r="H11" s="4"/>
      <c r="I11" s="4"/>
      <c r="J11" s="4"/>
      <c r="K11" s="13">
        <v>13991.42</v>
      </c>
      <c r="M11" t="s">
        <v>70</v>
      </c>
    </row>
    <row r="12" spans="1:13" x14ac:dyDescent="0.15">
      <c r="A12" s="11" t="s">
        <v>91</v>
      </c>
      <c r="G12" s="13">
        <v>0.64</v>
      </c>
      <c r="H12" s="4"/>
      <c r="I12" s="4"/>
      <c r="J12" s="4"/>
      <c r="K12" s="13">
        <v>4.91</v>
      </c>
    </row>
    <row r="13" spans="1:13" x14ac:dyDescent="0.15">
      <c r="A13" s="11" t="s">
        <v>52</v>
      </c>
      <c r="G13" s="13">
        <f>'Petty Cash'!G30</f>
        <v>23.23</v>
      </c>
      <c r="H13" s="4"/>
      <c r="I13" s="4"/>
      <c r="J13" s="4"/>
      <c r="K13" s="13">
        <v>20</v>
      </c>
    </row>
    <row r="14" spans="1:13" x14ac:dyDescent="0.15">
      <c r="A14" s="11" t="s">
        <v>51</v>
      </c>
      <c r="G14" s="13">
        <f>'Exp CAccount'!O33</f>
        <v>12396.75</v>
      </c>
      <c r="H14" s="4"/>
      <c r="I14" s="4"/>
      <c r="J14" s="4"/>
      <c r="K14" s="13">
        <v>3514.52</v>
      </c>
    </row>
    <row r="15" spans="1:13" x14ac:dyDescent="0.15">
      <c r="A15" s="11" t="s">
        <v>57</v>
      </c>
      <c r="G15" s="13">
        <f>Bar!H33</f>
        <v>321.95</v>
      </c>
      <c r="H15" s="4"/>
      <c r="I15" s="4"/>
      <c r="J15" s="4"/>
      <c r="K15" s="13">
        <v>373.35</v>
      </c>
    </row>
    <row r="16" spans="1:13" ht="14" thickBot="1" x14ac:dyDescent="0.2">
      <c r="A16" s="11" t="s">
        <v>232</v>
      </c>
      <c r="G16" s="14">
        <f>(G10+G11+G12-G13-G14+G15)</f>
        <v>30724.199999999993</v>
      </c>
      <c r="H16" s="4"/>
      <c r="I16" s="4"/>
      <c r="J16" s="4"/>
      <c r="K16" s="14">
        <v>22797.22</v>
      </c>
    </row>
    <row r="17" spans="1:11" ht="14" thickTop="1" x14ac:dyDescent="0.15">
      <c r="G17" s="13"/>
      <c r="H17" s="4"/>
      <c r="I17" s="4"/>
      <c r="J17" s="4"/>
      <c r="K17" s="13"/>
    </row>
    <row r="18" spans="1:11" x14ac:dyDescent="0.15">
      <c r="G18" s="13"/>
      <c r="H18" s="4"/>
      <c r="I18" s="4"/>
      <c r="J18" s="4"/>
      <c r="K18" s="13"/>
    </row>
    <row r="19" spans="1:11" x14ac:dyDescent="0.15">
      <c r="G19" s="13"/>
      <c r="H19" s="4"/>
      <c r="I19" s="4"/>
      <c r="J19" s="4"/>
      <c r="K19" s="13"/>
    </row>
    <row r="20" spans="1:11" x14ac:dyDescent="0.15">
      <c r="A20" s="11" t="s">
        <v>36</v>
      </c>
      <c r="G20" s="13"/>
      <c r="H20" s="4"/>
      <c r="I20" s="4"/>
      <c r="J20" s="4"/>
      <c r="K20" s="13"/>
    </row>
    <row r="21" spans="1:11" x14ac:dyDescent="0.15">
      <c r="G21" s="13"/>
      <c r="H21" s="4"/>
      <c r="I21" s="4"/>
      <c r="J21" s="4"/>
      <c r="K21" s="13"/>
    </row>
    <row r="22" spans="1:11" x14ac:dyDescent="0.15">
      <c r="A22" s="11" t="s">
        <v>37</v>
      </c>
      <c r="G22" s="13">
        <f>Reconciliations!H38</f>
        <v>24127.19</v>
      </c>
      <c r="H22" s="4"/>
      <c r="I22" s="4"/>
      <c r="J22" s="4"/>
      <c r="K22" s="13">
        <v>16126.22</v>
      </c>
    </row>
    <row r="23" spans="1:11" x14ac:dyDescent="0.15">
      <c r="A23" s="11" t="s">
        <v>38</v>
      </c>
      <c r="G23" s="13">
        <v>6266.33</v>
      </c>
      <c r="H23" s="4"/>
      <c r="I23" s="4"/>
      <c r="J23" s="4"/>
      <c r="K23" s="13">
        <v>6265.69</v>
      </c>
    </row>
    <row r="24" spans="1:11" x14ac:dyDescent="0.15">
      <c r="A24" s="11" t="s">
        <v>39</v>
      </c>
      <c r="G24" s="13">
        <f>'Petty Cash'!B28</f>
        <v>8.73</v>
      </c>
      <c r="H24" s="4"/>
      <c r="I24" s="4"/>
      <c r="J24" s="4"/>
      <c r="K24" s="13">
        <v>31.96</v>
      </c>
    </row>
    <row r="25" spans="1:11" x14ac:dyDescent="0.15">
      <c r="A25" s="11" t="s">
        <v>58</v>
      </c>
      <c r="G25" s="13">
        <f>Bar!H29</f>
        <v>248.64999999999998</v>
      </c>
      <c r="H25" s="4"/>
      <c r="I25" s="4"/>
      <c r="J25" s="4"/>
      <c r="K25" s="13">
        <v>299.05</v>
      </c>
    </row>
    <row r="26" spans="1:11" x14ac:dyDescent="0.15">
      <c r="A26" s="11" t="s">
        <v>59</v>
      </c>
      <c r="G26" s="13">
        <f>Bar!H31</f>
        <v>73.3</v>
      </c>
      <c r="H26" s="4"/>
      <c r="I26" s="4"/>
      <c r="J26" s="4"/>
      <c r="K26" s="13">
        <v>74.3</v>
      </c>
    </row>
    <row r="27" spans="1:11" x14ac:dyDescent="0.15">
      <c r="A27" s="11"/>
      <c r="G27" s="13"/>
      <c r="H27" s="4"/>
      <c r="I27" s="4"/>
      <c r="J27" s="4"/>
      <c r="K27" s="13"/>
    </row>
    <row r="28" spans="1:11" x14ac:dyDescent="0.15">
      <c r="A28" s="11" t="s">
        <v>40</v>
      </c>
      <c r="G28" s="13"/>
      <c r="H28" s="4"/>
      <c r="I28" s="4"/>
      <c r="J28" s="4"/>
      <c r="K28" s="13"/>
    </row>
    <row r="29" spans="1:11" x14ac:dyDescent="0.15">
      <c r="A29" s="11"/>
      <c r="G29" s="13"/>
      <c r="H29" s="4"/>
      <c r="I29" s="4"/>
      <c r="J29" s="4"/>
      <c r="K29" s="13"/>
    </row>
    <row r="30" spans="1:11" ht="14" thickBot="1" x14ac:dyDescent="0.2">
      <c r="G30" s="14">
        <f>(G22+G23+G24+G25+G26-G28)</f>
        <v>30724.199999999997</v>
      </c>
      <c r="H30" s="4"/>
      <c r="I30" s="4"/>
      <c r="J30" s="4"/>
      <c r="K30" s="14">
        <v>22797.22</v>
      </c>
    </row>
    <row r="31" spans="1:11" ht="14" thickTop="1" x14ac:dyDescent="0.15">
      <c r="G31" s="4"/>
      <c r="H31" s="4"/>
      <c r="I31" s="4"/>
      <c r="J31" s="4"/>
      <c r="K31" s="4"/>
    </row>
    <row r="32" spans="1:11" x14ac:dyDescent="0.15">
      <c r="A32" s="11" t="s">
        <v>41</v>
      </c>
      <c r="G32" s="71">
        <v>0</v>
      </c>
      <c r="H32" s="4"/>
      <c r="I32" s="4"/>
      <c r="J32" s="4"/>
      <c r="K32" s="24">
        <v>0</v>
      </c>
    </row>
    <row r="33" spans="5:11" x14ac:dyDescent="0.15">
      <c r="G33" s="24"/>
      <c r="H33" s="4"/>
      <c r="I33" s="4"/>
      <c r="J33" s="4"/>
      <c r="K33" s="24"/>
    </row>
    <row r="34" spans="5:11" x14ac:dyDescent="0.15">
      <c r="G34" s="25"/>
      <c r="K34" s="25"/>
    </row>
    <row r="35" spans="5:11" x14ac:dyDescent="0.15">
      <c r="E35" s="11"/>
      <c r="G35" s="26"/>
      <c r="K35" s="26"/>
    </row>
    <row r="36" spans="5:11" x14ac:dyDescent="0.15">
      <c r="G36" s="25"/>
    </row>
    <row r="37" spans="5:11" x14ac:dyDescent="0.15">
      <c r="E37" s="11"/>
      <c r="G37" s="26"/>
    </row>
    <row r="38" spans="5:11" x14ac:dyDescent="0.15">
      <c r="G38" s="25"/>
    </row>
    <row r="39" spans="5:11" x14ac:dyDescent="0.15">
      <c r="G39" s="25"/>
    </row>
    <row r="40" spans="5:11" x14ac:dyDescent="0.15">
      <c r="G40" s="25"/>
    </row>
    <row r="41" spans="5:11" x14ac:dyDescent="0.15">
      <c r="G41" s="25"/>
    </row>
  </sheetData>
  <phoneticPr fontId="3" type="noConversion"/>
  <pageMargins left="0.75" right="0.75" top="1" bottom="1" header="0.5" footer="0.5"/>
  <pageSetup paperSize="9" orientation="landscape" horizontalDpi="4294967293" verticalDpi="429496729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8.83203125" defaultRowHeight="13" x14ac:dyDescent="0.15"/>
  <sheetData/>
  <phoneticPr fontId="3" type="noConversion"/>
  <pageMargins left="0.7" right="0.7" top="0.75" bottom="0.75" header="0.3" footer="0.3"/>
  <pageSetup paperSize="9" orientation="portrait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H48"/>
  <sheetViews>
    <sheetView topLeftCell="A35" zoomScale="150" zoomScaleNormal="150" zoomScalePageLayoutView="150" workbookViewId="0">
      <selection activeCell="I49" sqref="I49"/>
    </sheetView>
  </sheetViews>
  <sheetFormatPr baseColWidth="10" defaultColWidth="8.83203125" defaultRowHeight="13" x14ac:dyDescent="0.15"/>
  <cols>
    <col min="2" max="2" width="16.6640625" customWidth="1"/>
    <col min="6" max="6" width="10.1640625" bestFit="1" customWidth="1"/>
    <col min="7" max="7" width="9.33203125" bestFit="1" customWidth="1"/>
    <col min="8" max="8" width="10.83203125" bestFit="1" customWidth="1"/>
  </cols>
  <sheetData>
    <row r="2" spans="2:8" ht="18" x14ac:dyDescent="0.2">
      <c r="C2" s="1" t="s">
        <v>117</v>
      </c>
      <c r="E2" s="1"/>
      <c r="G2" s="1"/>
    </row>
    <row r="4" spans="2:8" ht="16" x14ac:dyDescent="0.2">
      <c r="B4" s="2" t="s">
        <v>26</v>
      </c>
    </row>
    <row r="5" spans="2:8" x14ac:dyDescent="0.15">
      <c r="H5" s="3" t="s">
        <v>28</v>
      </c>
    </row>
    <row r="6" spans="2:8" x14ac:dyDescent="0.15">
      <c r="B6" t="s">
        <v>27</v>
      </c>
      <c r="G6" s="4"/>
      <c r="H6" s="4">
        <v>6265.69</v>
      </c>
    </row>
    <row r="7" spans="2:8" x14ac:dyDescent="0.15">
      <c r="B7" t="s">
        <v>24</v>
      </c>
      <c r="E7" s="9"/>
      <c r="G7" s="4"/>
      <c r="H7" s="6">
        <v>0.64</v>
      </c>
    </row>
    <row r="8" spans="2:8" x14ac:dyDescent="0.15">
      <c r="B8" t="s">
        <v>32</v>
      </c>
      <c r="G8" s="4"/>
      <c r="H8" s="4"/>
    </row>
    <row r="9" spans="2:8" x14ac:dyDescent="0.15">
      <c r="B9" t="s">
        <v>56</v>
      </c>
      <c r="G9" s="4"/>
      <c r="H9" s="4"/>
    </row>
    <row r="10" spans="2:8" x14ac:dyDescent="0.15">
      <c r="G10" s="4"/>
      <c r="H10" s="4"/>
    </row>
    <row r="11" spans="2:8" ht="14" thickBot="1" x14ac:dyDescent="0.2">
      <c r="B11" s="41" t="s">
        <v>233</v>
      </c>
      <c r="G11" s="4"/>
      <c r="H11" s="5">
        <f>SUM(H6,H7,H8,-H9)</f>
        <v>6266.33</v>
      </c>
    </row>
    <row r="12" spans="2:8" ht="14" thickTop="1" x14ac:dyDescent="0.15">
      <c r="G12" s="4"/>
      <c r="H12" s="4"/>
    </row>
    <row r="13" spans="2:8" x14ac:dyDescent="0.15">
      <c r="G13" s="4"/>
      <c r="H13" s="4"/>
    </row>
    <row r="14" spans="2:8" x14ac:dyDescent="0.15">
      <c r="G14" s="4"/>
      <c r="H14" s="4"/>
    </row>
    <row r="15" spans="2:8" ht="16" x14ac:dyDescent="0.2">
      <c r="B15" s="2" t="s">
        <v>29</v>
      </c>
      <c r="G15" s="4"/>
      <c r="H15" s="4"/>
    </row>
    <row r="16" spans="2:8" x14ac:dyDescent="0.15">
      <c r="G16" s="4"/>
      <c r="H16" s="7" t="s">
        <v>28</v>
      </c>
    </row>
    <row r="17" spans="2:8" x14ac:dyDescent="0.15">
      <c r="B17" t="s">
        <v>27</v>
      </c>
      <c r="G17" s="4"/>
      <c r="H17" s="4">
        <v>16126.22</v>
      </c>
    </row>
    <row r="18" spans="2:8" x14ac:dyDescent="0.15">
      <c r="B18" t="s">
        <v>53</v>
      </c>
      <c r="G18" s="4"/>
      <c r="H18" s="4">
        <f>'Income All Sources'!O33</f>
        <v>20397.72</v>
      </c>
    </row>
    <row r="19" spans="2:8" x14ac:dyDescent="0.15">
      <c r="B19" t="s">
        <v>54</v>
      </c>
      <c r="G19" s="4"/>
      <c r="H19" s="4"/>
    </row>
    <row r="20" spans="2:8" x14ac:dyDescent="0.15">
      <c r="B20" t="s">
        <v>35</v>
      </c>
      <c r="H20" s="4">
        <f>'Exp CAccount'!O33</f>
        <v>12396.75</v>
      </c>
    </row>
    <row r="21" spans="2:8" x14ac:dyDescent="0.15">
      <c r="B21" t="s">
        <v>31</v>
      </c>
      <c r="G21" s="4"/>
      <c r="H21" s="4"/>
    </row>
    <row r="22" spans="2:8" x14ac:dyDescent="0.15">
      <c r="B22" t="s">
        <v>95</v>
      </c>
      <c r="G22" s="4"/>
      <c r="H22" s="4">
        <f>'Petty Cash'!B25</f>
        <v>0</v>
      </c>
    </row>
    <row r="23" spans="2:8" x14ac:dyDescent="0.15">
      <c r="G23" s="4"/>
      <c r="H23" s="4"/>
    </row>
    <row r="24" spans="2:8" x14ac:dyDescent="0.15">
      <c r="G24" s="4"/>
      <c r="H24" s="4"/>
    </row>
    <row r="25" spans="2:8" ht="14" thickBot="1" x14ac:dyDescent="0.2">
      <c r="B25" t="s">
        <v>30</v>
      </c>
      <c r="G25" s="4"/>
      <c r="H25" s="5">
        <f>(H17+H18+H19-H20-H21-H22+H23)</f>
        <v>24127.190000000002</v>
      </c>
    </row>
    <row r="26" spans="2:8" ht="14" thickTop="1" x14ac:dyDescent="0.15">
      <c r="G26" s="4"/>
      <c r="H26" s="4"/>
    </row>
    <row r="27" spans="2:8" x14ac:dyDescent="0.15">
      <c r="B27" s="8" t="s">
        <v>231</v>
      </c>
      <c r="F27" s="27"/>
      <c r="G27" s="4"/>
      <c r="H27" s="4">
        <v>24127.19</v>
      </c>
    </row>
    <row r="28" spans="2:8" x14ac:dyDescent="0.15">
      <c r="G28" s="4"/>
      <c r="H28" s="4"/>
    </row>
    <row r="29" spans="2:8" x14ac:dyDescent="0.15">
      <c r="B29" t="s">
        <v>106</v>
      </c>
      <c r="G29" s="7" t="s">
        <v>28</v>
      </c>
      <c r="H29" s="4"/>
    </row>
    <row r="30" spans="2:8" x14ac:dyDescent="0.15">
      <c r="G30" s="4"/>
      <c r="H30" s="4"/>
    </row>
    <row r="31" spans="2:8" x14ac:dyDescent="0.15">
      <c r="G31" s="4"/>
      <c r="H31" s="4"/>
    </row>
    <row r="32" spans="2:8" x14ac:dyDescent="0.15">
      <c r="G32" s="4"/>
      <c r="H32" s="4"/>
    </row>
    <row r="33" spans="2:8" x14ac:dyDescent="0.15">
      <c r="G33" s="4"/>
      <c r="H33" s="4"/>
    </row>
    <row r="34" spans="2:8" x14ac:dyDescent="0.15">
      <c r="G34" s="4"/>
      <c r="H34" s="4"/>
    </row>
    <row r="35" spans="2:8" x14ac:dyDescent="0.15">
      <c r="G35" s="4"/>
      <c r="H35" s="4"/>
    </row>
    <row r="36" spans="2:8" ht="14" thickBot="1" x14ac:dyDescent="0.2">
      <c r="G36" s="5">
        <f>SUM(G30:G35)</f>
        <v>0</v>
      </c>
      <c r="H36" s="4"/>
    </row>
    <row r="37" spans="2:8" ht="14" thickTop="1" x14ac:dyDescent="0.15"/>
    <row r="38" spans="2:8" x14ac:dyDescent="0.15">
      <c r="B38" s="8" t="s">
        <v>33</v>
      </c>
      <c r="H38" s="4">
        <f>(H27-G36)</f>
        <v>24127.19</v>
      </c>
    </row>
    <row r="41" spans="2:8" ht="16" x14ac:dyDescent="0.2">
      <c r="B41" s="2" t="s">
        <v>84</v>
      </c>
    </row>
    <row r="43" spans="2:8" x14ac:dyDescent="0.15">
      <c r="B43" t="s">
        <v>27</v>
      </c>
      <c r="H43">
        <f>'Petty Cash'!B5</f>
        <v>31.96</v>
      </c>
    </row>
    <row r="44" spans="2:8" x14ac:dyDescent="0.15">
      <c r="B44" t="s">
        <v>69</v>
      </c>
      <c r="H44" s="25">
        <f>'Petty Cash'!B25</f>
        <v>0</v>
      </c>
    </row>
    <row r="45" spans="2:8" x14ac:dyDescent="0.15">
      <c r="B45" t="s">
        <v>113</v>
      </c>
      <c r="H45">
        <f>'Petty Cash'!G30</f>
        <v>23.23</v>
      </c>
    </row>
    <row r="47" spans="2:8" ht="14" thickBot="1" x14ac:dyDescent="0.2">
      <c r="B47" t="s">
        <v>85</v>
      </c>
      <c r="H47" s="62">
        <f>H43+H44-H45</f>
        <v>8.73</v>
      </c>
    </row>
    <row r="48" spans="2:8" ht="14" thickTop="1" x14ac:dyDescent="0.15"/>
  </sheetData>
  <phoneticPr fontId="0" type="noConversion"/>
  <pageMargins left="0.75" right="0.75" top="1" bottom="1" header="0.5" footer="0.5"/>
  <pageSetup paperSize="9" scale="71" orientation="landscape" horizontalDpi="4294967293" verticalDpi="429496729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44"/>
  <sheetViews>
    <sheetView topLeftCell="A10" zoomScale="150" zoomScaleNormal="150" zoomScalePageLayoutView="150" workbookViewId="0">
      <selection activeCell="H36" sqref="H36"/>
    </sheetView>
  </sheetViews>
  <sheetFormatPr baseColWidth="10" defaultColWidth="8.83203125" defaultRowHeight="13" x14ac:dyDescent="0.15"/>
  <cols>
    <col min="1" max="1" width="18.33203125" customWidth="1"/>
    <col min="2" max="2" width="9.5" customWidth="1"/>
    <col min="3" max="3" width="7" customWidth="1"/>
    <col min="4" max="4" width="9" customWidth="1"/>
    <col min="5" max="5" width="9.33203125" customWidth="1"/>
    <col min="6" max="6" width="7.33203125" customWidth="1"/>
    <col min="7" max="7" width="8.1640625" customWidth="1"/>
    <col min="8" max="8" width="7.6640625" customWidth="1"/>
    <col min="9" max="9" width="7.1640625" customWidth="1"/>
    <col min="10" max="10" width="8.6640625" customWidth="1"/>
    <col min="11" max="11" width="8.1640625" customWidth="1"/>
    <col min="12" max="12" width="8.83203125" customWidth="1"/>
    <col min="13" max="13" width="8" customWidth="1"/>
    <col min="14" max="14" width="1.5" customWidth="1"/>
    <col min="15" max="15" width="11.5" customWidth="1"/>
  </cols>
  <sheetData>
    <row r="2" spans="1:16" ht="18" x14ac:dyDescent="0.2">
      <c r="E2" s="1" t="s">
        <v>116</v>
      </c>
      <c r="G2" s="1"/>
    </row>
    <row r="3" spans="1:16" ht="18" x14ac:dyDescent="0.2">
      <c r="E3" s="1"/>
      <c r="G3" s="1"/>
    </row>
    <row r="4" spans="1:16" ht="16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76</v>
      </c>
      <c r="J4" s="2" t="s">
        <v>9</v>
      </c>
      <c r="K4" s="2" t="s">
        <v>10</v>
      </c>
      <c r="L4" s="2" t="s">
        <v>11</v>
      </c>
      <c r="M4" s="2" t="s">
        <v>12</v>
      </c>
      <c r="O4" s="2" t="s">
        <v>18</v>
      </c>
    </row>
    <row r="5" spans="1:16" x14ac:dyDescent="0.15">
      <c r="A5" t="s">
        <v>13</v>
      </c>
      <c r="B5" s="9"/>
      <c r="C5" s="9"/>
      <c r="D5" s="9"/>
      <c r="E5" s="9"/>
      <c r="F5" s="9"/>
      <c r="G5" s="9"/>
      <c r="H5" s="9">
        <v>60</v>
      </c>
      <c r="I5" s="9">
        <v>80</v>
      </c>
      <c r="J5" s="9"/>
      <c r="K5" s="9">
        <v>50</v>
      </c>
      <c r="L5" s="9">
        <v>80</v>
      </c>
      <c r="M5" s="9"/>
      <c r="N5" s="9"/>
      <c r="O5" s="9">
        <f t="shared" ref="O5:O13" si="0">SUM(B5:N5)</f>
        <v>270</v>
      </c>
      <c r="P5" s="4"/>
    </row>
    <row r="6" spans="1:16" x14ac:dyDescent="0.15">
      <c r="A6" t="s">
        <v>14</v>
      </c>
      <c r="B6" s="9">
        <v>750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>
        <f t="shared" si="0"/>
        <v>750</v>
      </c>
      <c r="P6" s="4"/>
    </row>
    <row r="7" spans="1:16" x14ac:dyDescent="0.15">
      <c r="A7" t="s">
        <v>70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>
        <f t="shared" si="0"/>
        <v>0</v>
      </c>
      <c r="P7" s="4"/>
    </row>
    <row r="8" spans="1:16" x14ac:dyDescent="0.15">
      <c r="A8" t="s">
        <v>124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>
        <f t="shared" si="0"/>
        <v>0</v>
      </c>
      <c r="P8" s="4"/>
    </row>
    <row r="9" spans="1:16" x14ac:dyDescent="0.15">
      <c r="A9" t="s">
        <v>98</v>
      </c>
      <c r="B9" s="9"/>
      <c r="C9" s="9"/>
      <c r="D9" s="9"/>
      <c r="E9" s="9"/>
      <c r="F9" s="9"/>
      <c r="G9" s="9"/>
      <c r="H9" s="9"/>
      <c r="I9" s="9"/>
      <c r="J9" s="9"/>
      <c r="K9" s="9"/>
      <c r="L9" s="9">
        <v>50</v>
      </c>
      <c r="M9" s="9"/>
      <c r="N9" s="9"/>
      <c r="O9" s="9">
        <f t="shared" si="0"/>
        <v>50</v>
      </c>
      <c r="P9" s="4"/>
    </row>
    <row r="10" spans="1:16" x14ac:dyDescent="0.15">
      <c r="A10" t="s">
        <v>15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>
        <v>25</v>
      </c>
      <c r="M10" s="9"/>
      <c r="N10" s="9"/>
      <c r="O10" s="9">
        <f t="shared" si="0"/>
        <v>25</v>
      </c>
      <c r="P10" s="4"/>
    </row>
    <row r="11" spans="1:16" x14ac:dyDescent="0.15">
      <c r="A11" t="s">
        <v>16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>
        <v>100</v>
      </c>
      <c r="M11" s="9"/>
      <c r="N11" s="9"/>
      <c r="O11" s="9">
        <f t="shared" si="0"/>
        <v>100</v>
      </c>
      <c r="P11" s="4"/>
    </row>
    <row r="12" spans="1:16" x14ac:dyDescent="0.15">
      <c r="A12" t="s">
        <v>77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>
        <f t="shared" si="0"/>
        <v>0</v>
      </c>
      <c r="P12" s="4"/>
    </row>
    <row r="13" spans="1:16" x14ac:dyDescent="0.15">
      <c r="A13" t="s">
        <v>80</v>
      </c>
      <c r="B13" s="9"/>
      <c r="C13" s="9"/>
      <c r="D13" s="9"/>
      <c r="E13" s="9"/>
      <c r="F13" s="9"/>
      <c r="G13" s="9"/>
      <c r="H13" s="9"/>
      <c r="I13" s="9">
        <v>160</v>
      </c>
      <c r="J13" s="9"/>
      <c r="K13" s="9"/>
      <c r="L13" s="9"/>
      <c r="M13" s="9"/>
      <c r="N13" s="9"/>
      <c r="O13" s="9">
        <f t="shared" si="0"/>
        <v>160</v>
      </c>
      <c r="P13" s="4"/>
    </row>
    <row r="14" spans="1:16" x14ac:dyDescent="0.15">
      <c r="A14" s="41" t="s">
        <v>78</v>
      </c>
      <c r="B14" s="9"/>
      <c r="C14" s="9"/>
      <c r="D14" s="9"/>
      <c r="E14" s="9"/>
      <c r="F14" s="9"/>
      <c r="G14" s="9"/>
      <c r="H14" s="9"/>
      <c r="I14" s="9"/>
      <c r="J14" s="9"/>
      <c r="K14" s="9">
        <v>15</v>
      </c>
      <c r="L14" s="9"/>
      <c r="M14" s="9"/>
      <c r="N14" s="9"/>
      <c r="O14" s="9">
        <f t="shared" ref="O14:O19" si="1">SUM(B14:N14)</f>
        <v>15</v>
      </c>
      <c r="P14" s="4"/>
    </row>
    <row r="15" spans="1:16" x14ac:dyDescent="0.15">
      <c r="A15" s="41" t="s">
        <v>122</v>
      </c>
      <c r="B15" s="9">
        <v>95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>
        <f t="shared" si="1"/>
        <v>95</v>
      </c>
      <c r="P15" s="4"/>
    </row>
    <row r="16" spans="1:16" x14ac:dyDescent="0.15">
      <c r="A16" t="s">
        <v>74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>
        <f t="shared" si="1"/>
        <v>0</v>
      </c>
      <c r="P16" s="4"/>
    </row>
    <row r="17" spans="1:16" x14ac:dyDescent="0.15">
      <c r="A17" s="41" t="s">
        <v>105</v>
      </c>
      <c r="B17" s="9">
        <v>6001</v>
      </c>
      <c r="C17" s="9"/>
      <c r="D17" s="9">
        <v>3096</v>
      </c>
      <c r="E17" s="9">
        <v>8000</v>
      </c>
      <c r="F17" s="9">
        <v>70</v>
      </c>
      <c r="G17" s="9"/>
      <c r="H17" s="9">
        <v>10</v>
      </c>
      <c r="I17" s="9">
        <v>35</v>
      </c>
      <c r="J17" s="9"/>
      <c r="K17" s="9"/>
      <c r="L17" s="9">
        <v>5</v>
      </c>
      <c r="M17" s="9"/>
      <c r="N17" s="9"/>
      <c r="O17" s="9">
        <f t="shared" si="1"/>
        <v>17217</v>
      </c>
      <c r="P17" s="4"/>
    </row>
    <row r="18" spans="1:16" x14ac:dyDescent="0.15">
      <c r="A18" s="41" t="s">
        <v>79</v>
      </c>
      <c r="B18" s="9"/>
      <c r="C18" s="9"/>
      <c r="D18" s="9"/>
      <c r="E18" s="9"/>
      <c r="F18" s="9"/>
      <c r="G18" s="9">
        <v>842</v>
      </c>
      <c r="H18" s="9"/>
      <c r="I18" s="9">
        <v>25</v>
      </c>
      <c r="J18" s="9"/>
      <c r="K18" s="9">
        <v>100</v>
      </c>
      <c r="L18" s="9">
        <v>135</v>
      </c>
      <c r="M18" s="9">
        <v>145</v>
      </c>
      <c r="N18" s="9"/>
      <c r="O18" s="9">
        <f t="shared" si="1"/>
        <v>1247</v>
      </c>
      <c r="P18" s="4"/>
    </row>
    <row r="19" spans="1:16" x14ac:dyDescent="0.15">
      <c r="A19" s="41" t="s">
        <v>97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>
        <f t="shared" si="1"/>
        <v>0</v>
      </c>
      <c r="P19" s="4"/>
    </row>
    <row r="20" spans="1:16" x14ac:dyDescent="0.1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>
        <f t="shared" ref="O20:O25" si="2">SUM(B20:N20)</f>
        <v>0</v>
      </c>
      <c r="P20" s="4"/>
    </row>
    <row r="21" spans="1:16" x14ac:dyDescent="0.15">
      <c r="A21" t="s">
        <v>83</v>
      </c>
      <c r="B21" s="9"/>
      <c r="C21" s="36" t="s">
        <v>70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>
        <f t="shared" si="2"/>
        <v>0</v>
      </c>
      <c r="P21" s="4"/>
    </row>
    <row r="22" spans="1:16" x14ac:dyDescent="0.15">
      <c r="A22" s="41" t="s">
        <v>73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>
        <f t="shared" si="2"/>
        <v>0</v>
      </c>
      <c r="P22" s="4"/>
    </row>
    <row r="23" spans="1:16" x14ac:dyDescent="0.15">
      <c r="A23" t="s">
        <v>71</v>
      </c>
      <c r="B23" s="9"/>
      <c r="C23" s="9"/>
      <c r="D23" s="9"/>
      <c r="E23" s="9"/>
      <c r="F23" s="9"/>
      <c r="G23" s="9"/>
      <c r="H23" s="9"/>
      <c r="I23" s="9"/>
      <c r="J23" s="9">
        <v>102.7</v>
      </c>
      <c r="K23" s="9">
        <v>218.4</v>
      </c>
      <c r="L23" s="9">
        <v>88.6</v>
      </c>
      <c r="M23" s="9">
        <v>56.5</v>
      </c>
      <c r="N23" s="9"/>
      <c r="O23" s="9">
        <f t="shared" si="2"/>
        <v>466.20000000000005</v>
      </c>
      <c r="P23" s="4"/>
    </row>
    <row r="24" spans="1:16" x14ac:dyDescent="0.15">
      <c r="A24" t="s">
        <v>135</v>
      </c>
      <c r="B24" s="9"/>
      <c r="C24" s="9"/>
      <c r="D24" s="9"/>
      <c r="E24" s="9">
        <v>2.52</v>
      </c>
      <c r="F24" s="9"/>
      <c r="G24" s="9"/>
      <c r="H24" s="9"/>
      <c r="I24" s="9"/>
      <c r="J24" s="9"/>
      <c r="K24" s="9"/>
      <c r="L24" s="9"/>
      <c r="M24" s="9"/>
      <c r="N24" s="9"/>
      <c r="O24" s="9">
        <f t="shared" si="2"/>
        <v>2.52</v>
      </c>
      <c r="P24" s="4"/>
    </row>
    <row r="25" spans="1:16" x14ac:dyDescent="0.15">
      <c r="A25" t="s">
        <v>72</v>
      </c>
      <c r="B25" s="9"/>
      <c r="C25" s="9"/>
      <c r="D25" s="9"/>
      <c r="E25" s="9"/>
      <c r="F25" s="9"/>
      <c r="G25" s="9"/>
      <c r="H25" s="9"/>
      <c r="I25" s="9"/>
      <c r="J25" s="9"/>
      <c r="K25" s="36"/>
      <c r="L25" s="9"/>
      <c r="M25" s="9"/>
      <c r="N25" s="9"/>
      <c r="O25" s="9">
        <f t="shared" si="2"/>
        <v>0</v>
      </c>
      <c r="P25" s="4"/>
    </row>
    <row r="26" spans="1:16" ht="16" x14ac:dyDescent="0.2">
      <c r="A26" s="2" t="s">
        <v>19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4"/>
    </row>
    <row r="27" spans="1:16" x14ac:dyDescent="0.15">
      <c r="B27" s="42"/>
      <c r="C27" s="42"/>
      <c r="D27" s="9"/>
      <c r="E27" s="42"/>
      <c r="F27" s="9"/>
      <c r="G27" s="9"/>
      <c r="H27" s="9"/>
      <c r="I27" s="9"/>
      <c r="J27" s="42"/>
      <c r="K27" s="42"/>
      <c r="L27" s="9"/>
      <c r="M27" s="36"/>
      <c r="N27" s="9"/>
      <c r="O27" s="9"/>
      <c r="P27" s="4"/>
    </row>
    <row r="28" spans="1:16" x14ac:dyDescent="0.15">
      <c r="B28" s="9"/>
      <c r="C28" s="9"/>
      <c r="D28" s="9"/>
      <c r="E28" s="9"/>
      <c r="F28" s="9"/>
      <c r="G28" s="9"/>
      <c r="H28" s="9"/>
      <c r="I28" s="9"/>
      <c r="J28" s="9"/>
      <c r="K28" s="42"/>
      <c r="L28" s="9"/>
      <c r="M28" s="42"/>
      <c r="N28" s="9"/>
      <c r="O28" s="9"/>
      <c r="P28" s="4"/>
    </row>
    <row r="29" spans="1:16" x14ac:dyDescent="0.15">
      <c r="A29" s="8"/>
      <c r="B29" s="42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>
        <f>SUM(O5:O28)</f>
        <v>20397.72</v>
      </c>
      <c r="P29" s="4"/>
    </row>
    <row r="30" spans="1:16" x14ac:dyDescent="0.15">
      <c r="A30" s="3"/>
      <c r="B30" s="36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4"/>
    </row>
    <row r="31" spans="1:16" x14ac:dyDescent="0.15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4"/>
    </row>
    <row r="32" spans="1:16" x14ac:dyDescent="0.15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4"/>
    </row>
    <row r="33" spans="1:16" ht="16" x14ac:dyDescent="0.2">
      <c r="A33" s="2" t="s">
        <v>34</v>
      </c>
      <c r="B33" s="9">
        <f t="shared" ref="B33:M33" si="3">SUM(B5:B25)</f>
        <v>6846</v>
      </c>
      <c r="C33" s="9">
        <f t="shared" si="3"/>
        <v>0</v>
      </c>
      <c r="D33" s="9">
        <f t="shared" si="3"/>
        <v>3096</v>
      </c>
      <c r="E33" s="9">
        <f t="shared" si="3"/>
        <v>8002.52</v>
      </c>
      <c r="F33" s="9">
        <f t="shared" si="3"/>
        <v>70</v>
      </c>
      <c r="G33" s="9">
        <f t="shared" si="3"/>
        <v>842</v>
      </c>
      <c r="H33" s="9">
        <f t="shared" si="3"/>
        <v>70</v>
      </c>
      <c r="I33" s="9">
        <f t="shared" si="3"/>
        <v>300</v>
      </c>
      <c r="J33" s="9">
        <f t="shared" si="3"/>
        <v>102.7</v>
      </c>
      <c r="K33" s="9">
        <f t="shared" si="3"/>
        <v>383.4</v>
      </c>
      <c r="L33" s="9">
        <f t="shared" si="3"/>
        <v>483.6</v>
      </c>
      <c r="M33" s="9">
        <f t="shared" si="3"/>
        <v>201.5</v>
      </c>
      <c r="N33" s="9"/>
      <c r="O33" s="9">
        <f>SUM(B33:N33)</f>
        <v>20397.72</v>
      </c>
      <c r="P33" s="4"/>
    </row>
    <row r="35" spans="1:16" x14ac:dyDescent="0.15">
      <c r="A35" t="s">
        <v>107</v>
      </c>
      <c r="D35" s="8"/>
      <c r="F35" t="s">
        <v>136</v>
      </c>
      <c r="H35" t="s">
        <v>154</v>
      </c>
      <c r="I35" t="s">
        <v>166</v>
      </c>
      <c r="L35" t="s">
        <v>190</v>
      </c>
    </row>
    <row r="42" spans="1:16" x14ac:dyDescent="0.15">
      <c r="A42" s="11"/>
    </row>
    <row r="43" spans="1:16" x14ac:dyDescent="0.15">
      <c r="A43" s="8"/>
    </row>
    <row r="44" spans="1:16" x14ac:dyDescent="0.15">
      <c r="A44" s="8"/>
    </row>
  </sheetData>
  <phoneticPr fontId="0" type="noConversion"/>
  <pageMargins left="0.25" right="0.25" top="0.75" bottom="0.75" header="0.3" footer="0.3"/>
  <pageSetup paperSize="9" orientation="landscape" horizontalDpi="4294967293" verticalDpi="429496729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55"/>
  <sheetViews>
    <sheetView topLeftCell="A2" zoomScaleNormal="150" zoomScalePageLayoutView="150" workbookViewId="0">
      <selection activeCell="E2" sqref="E2"/>
    </sheetView>
  </sheetViews>
  <sheetFormatPr baseColWidth="10" defaultColWidth="8.83203125" defaultRowHeight="13" x14ac:dyDescent="0.15"/>
  <cols>
    <col min="1" max="1" width="3.6640625" customWidth="1"/>
    <col min="2" max="2" width="36" customWidth="1"/>
    <col min="3" max="3" width="13.5" customWidth="1"/>
    <col min="4" max="4" width="10.1640625" bestFit="1" customWidth="1"/>
    <col min="5" max="5" width="18.1640625" customWidth="1"/>
    <col min="6" max="6" width="10.1640625" customWidth="1"/>
    <col min="10" max="10" width="9.33203125" customWidth="1"/>
  </cols>
  <sheetData>
    <row r="2" spans="1:13" ht="18" x14ac:dyDescent="0.2">
      <c r="C2" s="1" t="s">
        <v>115</v>
      </c>
      <c r="E2" s="1"/>
      <c r="F2" s="1"/>
      <c r="G2" s="1"/>
    </row>
    <row r="3" spans="1:13" ht="16" x14ac:dyDescent="0.2">
      <c r="C3" s="2" t="s">
        <v>42</v>
      </c>
      <c r="D3" s="15"/>
      <c r="E3" s="15"/>
      <c r="F3" s="15"/>
      <c r="G3" s="15"/>
    </row>
    <row r="4" spans="1:13" ht="16" x14ac:dyDescent="0.2">
      <c r="A4" s="11" t="s">
        <v>43</v>
      </c>
      <c r="B4" s="11" t="s">
        <v>44</v>
      </c>
      <c r="C4" s="11" t="s">
        <v>46</v>
      </c>
      <c r="D4" s="11" t="s">
        <v>45</v>
      </c>
      <c r="E4" s="11" t="s">
        <v>86</v>
      </c>
      <c r="F4" s="15"/>
      <c r="G4" s="15"/>
    </row>
    <row r="5" spans="1:13" x14ac:dyDescent="0.15">
      <c r="A5">
        <v>1</v>
      </c>
      <c r="B5" t="s">
        <v>120</v>
      </c>
      <c r="C5" s="8" t="s">
        <v>222</v>
      </c>
      <c r="E5" s="17">
        <v>72.41</v>
      </c>
      <c r="F5" s="11"/>
      <c r="G5" s="11"/>
      <c r="H5" s="11"/>
    </row>
    <row r="6" spans="1:13" x14ac:dyDescent="0.15">
      <c r="A6">
        <v>2</v>
      </c>
      <c r="B6" t="s">
        <v>121</v>
      </c>
      <c r="C6" s="8" t="s">
        <v>221</v>
      </c>
      <c r="E6" s="17">
        <v>240</v>
      </c>
      <c r="F6" s="17"/>
      <c r="G6" s="17"/>
      <c r="H6" s="3"/>
    </row>
    <row r="7" spans="1:13" x14ac:dyDescent="0.15">
      <c r="A7">
        <v>3</v>
      </c>
      <c r="B7" t="s">
        <v>123</v>
      </c>
      <c r="E7" s="17">
        <v>82.05</v>
      </c>
      <c r="F7" s="17"/>
      <c r="G7" s="17"/>
      <c r="H7" s="7"/>
    </row>
    <row r="8" spans="1:13" x14ac:dyDescent="0.15">
      <c r="A8">
        <v>4</v>
      </c>
      <c r="B8" t="s">
        <v>125</v>
      </c>
      <c r="C8" t="s">
        <v>126</v>
      </c>
      <c r="D8" t="s">
        <v>127</v>
      </c>
      <c r="E8" s="17">
        <v>1111.5899999999999</v>
      </c>
      <c r="F8" s="17"/>
      <c r="G8" s="17"/>
      <c r="H8" s="7"/>
    </row>
    <row r="9" spans="1:13" x14ac:dyDescent="0.15">
      <c r="A9">
        <v>5</v>
      </c>
      <c r="B9" t="s">
        <v>131</v>
      </c>
      <c r="C9" t="s">
        <v>128</v>
      </c>
      <c r="D9" t="s">
        <v>132</v>
      </c>
      <c r="E9" s="17">
        <v>1824.84</v>
      </c>
      <c r="F9" s="17"/>
      <c r="G9" s="17"/>
      <c r="H9" s="7"/>
    </row>
    <row r="10" spans="1:13" x14ac:dyDescent="0.15">
      <c r="A10">
        <v>6</v>
      </c>
      <c r="B10" t="s">
        <v>139</v>
      </c>
      <c r="C10" t="s">
        <v>128</v>
      </c>
      <c r="D10" s="27" t="s">
        <v>133</v>
      </c>
      <c r="E10" s="17">
        <v>11.73</v>
      </c>
      <c r="F10" s="17"/>
      <c r="G10" s="17"/>
      <c r="H10" s="7"/>
      <c r="M10" s="3"/>
    </row>
    <row r="11" spans="1:13" x14ac:dyDescent="0.15">
      <c r="A11">
        <v>7</v>
      </c>
      <c r="B11" t="s">
        <v>140</v>
      </c>
      <c r="C11" t="s">
        <v>128</v>
      </c>
      <c r="D11" s="27" t="s">
        <v>134</v>
      </c>
      <c r="E11" s="17">
        <v>11.49</v>
      </c>
      <c r="F11" s="17"/>
      <c r="G11" s="17"/>
      <c r="H11" s="7"/>
    </row>
    <row r="12" spans="1:13" x14ac:dyDescent="0.15">
      <c r="A12">
        <v>8</v>
      </c>
      <c r="B12" t="s">
        <v>138</v>
      </c>
      <c r="C12" t="s">
        <v>128</v>
      </c>
      <c r="D12" t="s">
        <v>137</v>
      </c>
      <c r="E12" s="17">
        <v>51.5</v>
      </c>
      <c r="F12" s="17"/>
      <c r="G12" s="17"/>
      <c r="H12" s="33"/>
    </row>
    <row r="13" spans="1:13" x14ac:dyDescent="0.15">
      <c r="A13">
        <v>9</v>
      </c>
      <c r="B13" t="s">
        <v>143</v>
      </c>
      <c r="C13" t="s">
        <v>39</v>
      </c>
      <c r="D13" t="s">
        <v>141</v>
      </c>
      <c r="E13" s="17">
        <v>3.25</v>
      </c>
      <c r="F13" s="17"/>
      <c r="G13" s="17"/>
      <c r="H13" s="7"/>
    </row>
    <row r="14" spans="1:13" x14ac:dyDescent="0.15">
      <c r="A14">
        <v>10</v>
      </c>
      <c r="B14" s="41" t="s">
        <v>144</v>
      </c>
      <c r="C14" t="s">
        <v>128</v>
      </c>
      <c r="D14" s="18" t="s">
        <v>145</v>
      </c>
      <c r="E14" s="17">
        <v>6062.6</v>
      </c>
      <c r="F14" s="17"/>
      <c r="G14" s="17"/>
      <c r="H14" s="4"/>
    </row>
    <row r="15" spans="1:13" x14ac:dyDescent="0.15">
      <c r="A15">
        <v>11</v>
      </c>
      <c r="B15" s="41" t="s">
        <v>146</v>
      </c>
      <c r="C15" t="s">
        <v>128</v>
      </c>
      <c r="D15" s="18" t="s">
        <v>145</v>
      </c>
      <c r="E15" s="17">
        <v>360</v>
      </c>
      <c r="F15" s="17"/>
      <c r="G15" s="17"/>
      <c r="H15" s="4"/>
    </row>
    <row r="16" spans="1:13" ht="12" customHeight="1" x14ac:dyDescent="0.15">
      <c r="A16">
        <v>12</v>
      </c>
      <c r="B16" s="41" t="s">
        <v>150</v>
      </c>
      <c r="C16" t="s">
        <v>128</v>
      </c>
      <c r="D16" s="18" t="s">
        <v>148</v>
      </c>
      <c r="E16" s="17">
        <v>429.98</v>
      </c>
      <c r="F16" s="17"/>
      <c r="G16" s="17"/>
      <c r="H16" s="4"/>
    </row>
    <row r="17" spans="1:10" x14ac:dyDescent="0.15">
      <c r="A17">
        <v>13</v>
      </c>
      <c r="B17" s="41" t="s">
        <v>149</v>
      </c>
      <c r="C17" t="s">
        <v>128</v>
      </c>
      <c r="D17" s="18" t="s">
        <v>151</v>
      </c>
      <c r="E17" s="17">
        <v>286.92</v>
      </c>
      <c r="F17" s="17"/>
      <c r="G17" s="17"/>
      <c r="H17" s="7"/>
    </row>
    <row r="18" spans="1:10" x14ac:dyDescent="0.15">
      <c r="A18">
        <v>14</v>
      </c>
      <c r="B18" s="41" t="s">
        <v>152</v>
      </c>
      <c r="C18" t="s">
        <v>39</v>
      </c>
      <c r="D18" s="18" t="s">
        <v>151</v>
      </c>
      <c r="E18" s="17">
        <v>19.98</v>
      </c>
      <c r="F18" s="17"/>
      <c r="G18" s="17"/>
      <c r="H18" s="4"/>
    </row>
    <row r="19" spans="1:10" x14ac:dyDescent="0.15">
      <c r="A19">
        <v>15</v>
      </c>
      <c r="B19" s="41" t="s">
        <v>156</v>
      </c>
      <c r="C19" t="s">
        <v>128</v>
      </c>
      <c r="D19" s="18" t="s">
        <v>155</v>
      </c>
      <c r="E19" s="17">
        <v>54.5</v>
      </c>
      <c r="F19" s="17"/>
      <c r="G19" s="17"/>
      <c r="H19" s="4"/>
    </row>
    <row r="20" spans="1:10" x14ac:dyDescent="0.15">
      <c r="A20">
        <v>16</v>
      </c>
      <c r="B20" s="41" t="s">
        <v>157</v>
      </c>
      <c r="C20" t="s">
        <v>128</v>
      </c>
      <c r="D20" s="18" t="s">
        <v>155</v>
      </c>
      <c r="E20" s="17">
        <v>92.1</v>
      </c>
      <c r="F20" s="17"/>
      <c r="G20" s="17"/>
      <c r="H20" s="4"/>
    </row>
    <row r="21" spans="1:10" x14ac:dyDescent="0.15">
      <c r="A21">
        <v>17</v>
      </c>
      <c r="B21" s="41" t="s">
        <v>160</v>
      </c>
      <c r="C21" t="s">
        <v>128</v>
      </c>
      <c r="D21" s="18" t="s">
        <v>159</v>
      </c>
      <c r="E21" s="17">
        <v>25</v>
      </c>
      <c r="F21" s="17"/>
      <c r="G21" s="17"/>
      <c r="H21" s="4"/>
    </row>
    <row r="22" spans="1:10" x14ac:dyDescent="0.15">
      <c r="A22">
        <v>18</v>
      </c>
      <c r="B22" s="41" t="s">
        <v>161</v>
      </c>
      <c r="C22" t="s">
        <v>128</v>
      </c>
      <c r="D22" s="47" t="s">
        <v>162</v>
      </c>
      <c r="E22" s="17">
        <v>200</v>
      </c>
      <c r="F22" s="17"/>
      <c r="G22" s="17"/>
      <c r="H22" s="4"/>
    </row>
    <row r="23" spans="1:10" x14ac:dyDescent="0.15">
      <c r="A23">
        <v>19</v>
      </c>
      <c r="B23" s="41" t="s">
        <v>168</v>
      </c>
      <c r="C23" t="s">
        <v>128</v>
      </c>
      <c r="D23" s="47" t="s">
        <v>169</v>
      </c>
      <c r="E23" s="17">
        <v>58.8</v>
      </c>
      <c r="F23" s="17"/>
      <c r="G23" s="17"/>
      <c r="H23" s="4"/>
    </row>
    <row r="24" spans="1:10" x14ac:dyDescent="0.15">
      <c r="A24">
        <v>20</v>
      </c>
      <c r="B24" s="41" t="s">
        <v>170</v>
      </c>
      <c r="C24" t="s">
        <v>128</v>
      </c>
      <c r="D24" s="47" t="s">
        <v>171</v>
      </c>
      <c r="E24" s="17">
        <v>163.94</v>
      </c>
      <c r="F24" s="17"/>
      <c r="G24" s="17"/>
      <c r="H24" s="4"/>
    </row>
    <row r="25" spans="1:10" x14ac:dyDescent="0.15">
      <c r="A25">
        <v>21</v>
      </c>
      <c r="B25" s="41" t="s">
        <v>172</v>
      </c>
      <c r="C25" t="s">
        <v>128</v>
      </c>
      <c r="D25" s="47" t="s">
        <v>171</v>
      </c>
      <c r="E25" s="17">
        <v>133.91999999999999</v>
      </c>
      <c r="F25" s="17"/>
      <c r="G25" s="17"/>
      <c r="H25" s="4"/>
    </row>
    <row r="26" spans="1:10" x14ac:dyDescent="0.15">
      <c r="A26">
        <v>22</v>
      </c>
      <c r="B26" s="41" t="s">
        <v>170</v>
      </c>
      <c r="C26" t="s">
        <v>128</v>
      </c>
      <c r="D26" s="47" t="s">
        <v>173</v>
      </c>
      <c r="E26" s="17">
        <v>32.5</v>
      </c>
      <c r="F26" s="17"/>
      <c r="G26" s="17"/>
      <c r="H26" s="16"/>
    </row>
    <row r="27" spans="1:10" x14ac:dyDescent="0.15">
      <c r="A27">
        <v>23</v>
      </c>
      <c r="B27" s="41" t="s">
        <v>174</v>
      </c>
      <c r="C27" t="s">
        <v>128</v>
      </c>
      <c r="D27" s="47" t="s">
        <v>175</v>
      </c>
      <c r="E27" s="17">
        <v>44.65</v>
      </c>
      <c r="F27" s="17"/>
      <c r="G27" s="17"/>
      <c r="H27" s="4"/>
    </row>
    <row r="28" spans="1:10" x14ac:dyDescent="0.15">
      <c r="A28">
        <v>24</v>
      </c>
      <c r="B28" s="41" t="s">
        <v>177</v>
      </c>
      <c r="C28" t="s">
        <v>128</v>
      </c>
      <c r="D28" s="70" t="s">
        <v>178</v>
      </c>
      <c r="E28" s="17">
        <v>314.69</v>
      </c>
      <c r="F28" s="17"/>
      <c r="G28" s="17"/>
      <c r="H28" s="4"/>
    </row>
    <row r="29" spans="1:10" x14ac:dyDescent="0.15">
      <c r="A29">
        <v>25</v>
      </c>
      <c r="B29" s="41" t="s">
        <v>179</v>
      </c>
      <c r="C29" t="s">
        <v>128</v>
      </c>
      <c r="D29" s="47" t="s">
        <v>178</v>
      </c>
      <c r="E29" s="17">
        <v>59.95</v>
      </c>
      <c r="F29" s="17"/>
      <c r="G29" s="17"/>
      <c r="H29" s="4"/>
    </row>
    <row r="30" spans="1:10" x14ac:dyDescent="0.15">
      <c r="A30">
        <v>26</v>
      </c>
      <c r="B30" s="41" t="s">
        <v>23</v>
      </c>
      <c r="C30" t="s">
        <v>128</v>
      </c>
      <c r="D30" s="47" t="s">
        <v>188</v>
      </c>
      <c r="E30" s="17">
        <v>553.59</v>
      </c>
      <c r="F30" s="17"/>
      <c r="G30" s="30"/>
      <c r="H30" s="4"/>
    </row>
    <row r="31" spans="1:10" x14ac:dyDescent="0.15">
      <c r="A31">
        <v>27</v>
      </c>
      <c r="B31" s="41" t="s">
        <v>170</v>
      </c>
      <c r="C31" t="s">
        <v>128</v>
      </c>
      <c r="D31" s="47" t="s">
        <v>189</v>
      </c>
      <c r="E31" s="17">
        <v>62.88</v>
      </c>
      <c r="F31" s="17"/>
      <c r="G31" s="17"/>
      <c r="H31" s="4"/>
      <c r="J31" s="29"/>
    </row>
    <row r="32" spans="1:10" x14ac:dyDescent="0.15">
      <c r="A32">
        <v>28</v>
      </c>
      <c r="B32" s="41" t="s">
        <v>191</v>
      </c>
      <c r="C32" t="s">
        <v>128</v>
      </c>
      <c r="D32" s="47" t="s">
        <v>192</v>
      </c>
      <c r="E32" s="17">
        <v>49.2</v>
      </c>
      <c r="F32" s="17"/>
      <c r="G32" s="17"/>
      <c r="H32" s="4"/>
    </row>
    <row r="33" spans="1:8" x14ac:dyDescent="0.15">
      <c r="A33">
        <v>29</v>
      </c>
      <c r="B33" s="41" t="s">
        <v>194</v>
      </c>
      <c r="C33" t="s">
        <v>128</v>
      </c>
      <c r="D33" s="47" t="s">
        <v>195</v>
      </c>
      <c r="E33" s="17">
        <v>70</v>
      </c>
      <c r="F33" s="17"/>
      <c r="G33" s="17"/>
      <c r="H33" s="4"/>
    </row>
    <row r="34" spans="1:8" x14ac:dyDescent="0.15">
      <c r="A34">
        <v>30</v>
      </c>
      <c r="B34" s="41"/>
      <c r="D34" s="47"/>
      <c r="E34" s="17"/>
      <c r="F34" s="17"/>
      <c r="G34" s="17"/>
      <c r="H34" s="4"/>
    </row>
    <row r="35" spans="1:8" x14ac:dyDescent="0.15">
      <c r="A35">
        <v>31</v>
      </c>
      <c r="B35" s="41"/>
      <c r="D35" s="53"/>
      <c r="E35" s="17"/>
      <c r="F35" s="17"/>
      <c r="G35" s="17"/>
      <c r="H35" s="4"/>
    </row>
    <row r="36" spans="1:8" x14ac:dyDescent="0.15">
      <c r="A36">
        <v>32</v>
      </c>
      <c r="B36" s="41"/>
      <c r="D36" s="47"/>
      <c r="E36" s="17"/>
      <c r="F36" s="17"/>
      <c r="G36" s="17"/>
      <c r="H36" s="4"/>
    </row>
    <row r="37" spans="1:8" x14ac:dyDescent="0.15">
      <c r="A37">
        <v>33</v>
      </c>
      <c r="B37" s="41"/>
      <c r="D37" s="47"/>
      <c r="E37" s="17"/>
      <c r="F37" s="17"/>
      <c r="G37" s="17"/>
      <c r="H37" s="4"/>
    </row>
    <row r="38" spans="1:8" x14ac:dyDescent="0.15">
      <c r="A38">
        <v>34</v>
      </c>
      <c r="B38" s="41"/>
      <c r="D38" s="47"/>
      <c r="E38" s="17"/>
      <c r="F38" s="17"/>
      <c r="G38" s="17"/>
      <c r="H38" s="4"/>
    </row>
    <row r="39" spans="1:8" x14ac:dyDescent="0.15">
      <c r="A39">
        <v>35</v>
      </c>
      <c r="B39" s="41"/>
      <c r="D39" s="47"/>
      <c r="E39" s="17"/>
      <c r="F39" s="17"/>
      <c r="G39" s="17"/>
      <c r="H39" s="4"/>
    </row>
    <row r="40" spans="1:8" x14ac:dyDescent="0.15">
      <c r="F40" s="17"/>
      <c r="G40" s="17"/>
      <c r="H40" s="4"/>
    </row>
    <row r="41" spans="1:8" x14ac:dyDescent="0.15">
      <c r="B41" s="41"/>
      <c r="E41" s="17"/>
      <c r="F41" s="17"/>
      <c r="G41" s="17"/>
      <c r="H41" s="4"/>
    </row>
    <row r="42" spans="1:8" x14ac:dyDescent="0.15">
      <c r="B42" s="41"/>
      <c r="C42" s="41"/>
      <c r="D42" s="41"/>
      <c r="E42" s="76">
        <f ca="1">SUM(E5:E42)</f>
        <v>0</v>
      </c>
      <c r="F42" s="41"/>
      <c r="G42" s="41"/>
      <c r="H42" s="41"/>
    </row>
    <row r="43" spans="1:8" x14ac:dyDescent="0.15">
      <c r="B43" s="41"/>
      <c r="C43" s="41"/>
      <c r="D43" s="41"/>
      <c r="E43" s="41"/>
      <c r="F43" s="41"/>
      <c r="G43" s="41"/>
      <c r="H43" s="41"/>
    </row>
    <row r="44" spans="1:8" x14ac:dyDescent="0.15">
      <c r="B44" s="41"/>
      <c r="C44" s="41"/>
      <c r="D44" s="41"/>
      <c r="E44" s="41"/>
      <c r="F44" s="41"/>
      <c r="G44" s="41"/>
      <c r="H44" s="41"/>
    </row>
    <row r="45" spans="1:8" x14ac:dyDescent="0.15">
      <c r="B45" s="41"/>
      <c r="C45" s="41"/>
      <c r="D45" s="41"/>
      <c r="E45" s="41"/>
      <c r="F45" s="41"/>
      <c r="G45" s="41"/>
      <c r="H45" s="41"/>
    </row>
    <row r="46" spans="1:8" x14ac:dyDescent="0.15">
      <c r="B46" s="41"/>
      <c r="C46" s="41"/>
      <c r="D46" s="41"/>
      <c r="E46" s="41"/>
      <c r="F46" s="41"/>
      <c r="G46" s="41"/>
      <c r="H46" s="41"/>
    </row>
    <row r="47" spans="1:8" x14ac:dyDescent="0.15">
      <c r="B47" s="8"/>
      <c r="E47" s="17"/>
      <c r="F47" s="17"/>
      <c r="G47" s="17"/>
      <c r="H47" s="4"/>
    </row>
    <row r="48" spans="1:8" x14ac:dyDescent="0.15">
      <c r="B48" s="8"/>
      <c r="E48" s="17"/>
      <c r="F48" s="17"/>
      <c r="G48" s="17"/>
      <c r="H48" s="4"/>
    </row>
    <row r="49" spans="2:17" x14ac:dyDescent="0.15">
      <c r="B49" s="8"/>
      <c r="E49" s="17"/>
      <c r="F49" s="17"/>
      <c r="G49" s="17"/>
      <c r="H49" s="4"/>
    </row>
    <row r="50" spans="2:17" x14ac:dyDescent="0.15">
      <c r="E50" s="17"/>
      <c r="F50" s="17"/>
      <c r="G50" s="17"/>
      <c r="Q50" t="s">
        <v>70</v>
      </c>
    </row>
    <row r="51" spans="2:17" x14ac:dyDescent="0.15">
      <c r="E51" s="17"/>
      <c r="F51" s="17"/>
      <c r="G51" s="17"/>
    </row>
    <row r="52" spans="2:17" x14ac:dyDescent="0.15">
      <c r="E52" s="17"/>
      <c r="F52" s="17"/>
      <c r="G52" s="17"/>
    </row>
    <row r="53" spans="2:17" ht="17" thickBot="1" x14ac:dyDescent="0.25">
      <c r="B53" s="2" t="s">
        <v>19</v>
      </c>
      <c r="E53" s="19">
        <f ca="1">SUM(E5:E50)</f>
        <v>12484.06</v>
      </c>
      <c r="F53" s="19">
        <f>SUM(F6:F50)</f>
        <v>0</v>
      </c>
      <c r="G53" s="19">
        <f>SUM(G6:G50)</f>
        <v>0</v>
      </c>
      <c r="J53" s="17"/>
    </row>
    <row r="54" spans="2:17" ht="14" thickTop="1" x14ac:dyDescent="0.15">
      <c r="G54" s="17"/>
    </row>
    <row r="55" spans="2:17" ht="16" x14ac:dyDescent="0.2">
      <c r="B55" s="2" t="s">
        <v>18</v>
      </c>
      <c r="E55" s="17">
        <f ca="1">SUM(E53:F53:G53)</f>
        <v>12484.06</v>
      </c>
    </row>
  </sheetData>
  <phoneticPr fontId="3" type="noConversion"/>
  <pageMargins left="0.25" right="0.25" top="0.75" bottom="0.75" header="0.3" footer="0.3"/>
  <pageSetup paperSize="9" orientation="portrait" horizontalDpi="4294967293" verticalDpi="429496729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38"/>
  <sheetViews>
    <sheetView tabSelected="1" zoomScale="150" zoomScaleNormal="150" zoomScalePageLayoutView="150" workbookViewId="0">
      <selection activeCell="M12" sqref="M12"/>
    </sheetView>
  </sheetViews>
  <sheetFormatPr baseColWidth="10" defaultColWidth="8.83203125" defaultRowHeight="13" x14ac:dyDescent="0.15"/>
  <cols>
    <col min="1" max="1" width="17.83203125" customWidth="1"/>
    <col min="2" max="2" width="8.6640625" customWidth="1"/>
    <col min="3" max="3" width="11" customWidth="1"/>
    <col min="4" max="4" width="7.1640625" customWidth="1"/>
    <col min="5" max="5" width="9.6640625" customWidth="1"/>
    <col min="6" max="6" width="8" customWidth="1"/>
    <col min="7" max="7" width="8.1640625" customWidth="1"/>
    <col min="8" max="8" width="9.1640625" customWidth="1"/>
    <col min="9" max="9" width="7.6640625" customWidth="1"/>
    <col min="10" max="10" width="8.83203125" customWidth="1"/>
    <col min="11" max="11" width="10.5" customWidth="1"/>
    <col min="12" max="12" width="8.1640625" customWidth="1"/>
    <col min="13" max="13" width="8.6640625" customWidth="1"/>
    <col min="14" max="14" width="0.1640625" hidden="1" customWidth="1"/>
    <col min="15" max="15" width="10.5" customWidth="1"/>
  </cols>
  <sheetData>
    <row r="2" spans="1:15" ht="18" x14ac:dyDescent="0.2">
      <c r="E2" s="1" t="s">
        <v>114</v>
      </c>
      <c r="G2" s="1"/>
    </row>
    <row r="3" spans="1:15" ht="18" x14ac:dyDescent="0.2">
      <c r="E3" s="1"/>
    </row>
    <row r="4" spans="1:15" ht="16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O4" s="2" t="s">
        <v>18</v>
      </c>
    </row>
    <row r="5" spans="1:15" x14ac:dyDescent="0.15">
      <c r="A5" t="s">
        <v>20</v>
      </c>
      <c r="B5" s="4">
        <v>1.84</v>
      </c>
      <c r="C5" s="4">
        <v>1.84</v>
      </c>
      <c r="D5" s="4">
        <v>1.84</v>
      </c>
      <c r="E5" s="4">
        <v>1.84</v>
      </c>
      <c r="F5" s="4">
        <v>1.84</v>
      </c>
      <c r="G5" s="4">
        <v>1.84</v>
      </c>
      <c r="H5" s="4">
        <v>1.84</v>
      </c>
      <c r="I5" s="4"/>
      <c r="J5" s="4"/>
      <c r="K5" s="4"/>
      <c r="L5" s="4"/>
      <c r="M5" s="4">
        <v>59.53</v>
      </c>
      <c r="N5" s="4"/>
      <c r="O5" s="4">
        <f t="shared" ref="O5:O11" si="0">SUM(B5:N5)</f>
        <v>72.41</v>
      </c>
    </row>
    <row r="6" spans="1:15" x14ac:dyDescent="0.15">
      <c r="A6" t="s">
        <v>21</v>
      </c>
      <c r="B6" s="4">
        <v>20</v>
      </c>
      <c r="C6" s="4">
        <v>20</v>
      </c>
      <c r="D6" s="4">
        <v>20</v>
      </c>
      <c r="E6" s="4">
        <v>20</v>
      </c>
      <c r="F6" s="4">
        <v>20</v>
      </c>
      <c r="G6" s="4">
        <v>20</v>
      </c>
      <c r="H6" s="4">
        <v>20</v>
      </c>
      <c r="I6" s="4">
        <v>20</v>
      </c>
      <c r="J6" s="4">
        <v>20</v>
      </c>
      <c r="K6" s="4">
        <v>20</v>
      </c>
      <c r="L6" s="4">
        <v>20</v>
      </c>
      <c r="M6" s="4">
        <v>20</v>
      </c>
      <c r="N6" s="4"/>
      <c r="O6" s="4">
        <f t="shared" si="0"/>
        <v>240</v>
      </c>
    </row>
    <row r="7" spans="1:15" x14ac:dyDescent="0.15">
      <c r="A7" t="s">
        <v>22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>
        <f t="shared" si="0"/>
        <v>0</v>
      </c>
    </row>
    <row r="8" spans="1:15" x14ac:dyDescent="0.1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>
        <f t="shared" si="0"/>
        <v>0</v>
      </c>
    </row>
    <row r="9" spans="1:15" x14ac:dyDescent="0.15">
      <c r="A9" t="s">
        <v>55</v>
      </c>
      <c r="B9" s="4"/>
      <c r="C9" s="4"/>
      <c r="D9" s="4"/>
      <c r="E9" s="4"/>
      <c r="F9" s="4"/>
      <c r="G9" s="4"/>
      <c r="H9" s="4"/>
      <c r="I9" s="4"/>
      <c r="J9" s="4">
        <v>330.36</v>
      </c>
      <c r="K9" s="4">
        <v>62.88</v>
      </c>
      <c r="L9" s="4"/>
      <c r="M9" s="4">
        <v>17.97</v>
      </c>
      <c r="N9" s="4"/>
      <c r="O9" s="4">
        <f t="shared" si="0"/>
        <v>411.21000000000004</v>
      </c>
    </row>
    <row r="10" spans="1:15" x14ac:dyDescent="0.15">
      <c r="A10" t="s">
        <v>23</v>
      </c>
      <c r="B10" s="4"/>
      <c r="C10" s="4"/>
      <c r="D10" s="4"/>
      <c r="E10" s="4"/>
      <c r="F10" s="4"/>
      <c r="G10" s="4"/>
      <c r="H10" s="4"/>
      <c r="I10" s="4"/>
      <c r="J10" s="4"/>
      <c r="K10" s="4">
        <v>553.59</v>
      </c>
      <c r="L10" s="4"/>
      <c r="M10" s="4" t="s">
        <v>224</v>
      </c>
      <c r="N10" s="4"/>
      <c r="O10" s="4">
        <f t="shared" si="0"/>
        <v>553.59</v>
      </c>
    </row>
    <row r="11" spans="1:15" x14ac:dyDescent="0.1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>
        <f t="shared" si="0"/>
        <v>0</v>
      </c>
    </row>
    <row r="12" spans="1:15" x14ac:dyDescent="0.15">
      <c r="A12" t="s">
        <v>100</v>
      </c>
      <c r="B12" s="4"/>
      <c r="C12" s="4"/>
      <c r="D12" s="4"/>
      <c r="E12" s="4">
        <v>11.73</v>
      </c>
      <c r="F12" s="4">
        <v>11.49</v>
      </c>
      <c r="G12" s="4">
        <v>51.5</v>
      </c>
      <c r="H12" s="4">
        <v>92.1</v>
      </c>
      <c r="I12" s="4"/>
      <c r="J12" s="4">
        <v>44.65</v>
      </c>
      <c r="K12" s="4"/>
      <c r="L12" s="4"/>
      <c r="M12" s="4"/>
      <c r="N12" s="4"/>
      <c r="O12" s="4">
        <f>SUM(B12:M12)</f>
        <v>211.47</v>
      </c>
    </row>
    <row r="13" spans="1:15" x14ac:dyDescent="0.15">
      <c r="A13" t="s">
        <v>101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>
        <f>SUM(B13:M13)</f>
        <v>0</v>
      </c>
      <c r="O13" s="4">
        <f>SUM(B13:M13)</f>
        <v>0</v>
      </c>
    </row>
    <row r="14" spans="1:15" x14ac:dyDescent="0.15">
      <c r="A14" t="s">
        <v>102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>
        <f>SUM(B14:N14)</f>
        <v>0</v>
      </c>
    </row>
    <row r="15" spans="1:15" x14ac:dyDescent="0.15">
      <c r="A15" t="s">
        <v>47</v>
      </c>
      <c r="B15" s="4"/>
      <c r="C15" s="4"/>
      <c r="D15" s="4"/>
      <c r="E15" s="4"/>
      <c r="F15" s="4"/>
      <c r="G15" s="4"/>
      <c r="H15" s="4"/>
      <c r="I15" s="4">
        <v>25</v>
      </c>
      <c r="J15" s="4"/>
      <c r="K15" s="4"/>
      <c r="L15" s="4"/>
      <c r="M15" s="4"/>
      <c r="N15" s="4"/>
      <c r="O15" s="4">
        <f>SUM(I15:N15)</f>
        <v>25</v>
      </c>
    </row>
    <row r="16" spans="1:15" x14ac:dyDescent="0.15">
      <c r="A16" t="s">
        <v>48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>
        <v>49.2</v>
      </c>
      <c r="M16" s="4"/>
      <c r="N16" s="4"/>
      <c r="O16" s="4">
        <f t="shared" ref="O16:O22" si="1">SUM(B16:N16)</f>
        <v>49.2</v>
      </c>
    </row>
    <row r="17" spans="1:16" x14ac:dyDescent="0.15">
      <c r="A17" t="s">
        <v>93</v>
      </c>
      <c r="B17" s="4"/>
      <c r="C17" s="4"/>
      <c r="D17" s="4"/>
      <c r="E17" s="4"/>
      <c r="F17" s="4"/>
      <c r="G17" s="4"/>
      <c r="H17" s="4"/>
      <c r="I17" s="4"/>
      <c r="J17" s="4"/>
      <c r="K17" s="4">
        <v>314.69</v>
      </c>
      <c r="L17" s="4"/>
      <c r="M17" s="4"/>
      <c r="N17" s="4"/>
      <c r="O17" s="4">
        <f t="shared" si="1"/>
        <v>314.69</v>
      </c>
    </row>
    <row r="18" spans="1:16" x14ac:dyDescent="0.15">
      <c r="A18" t="s">
        <v>103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>
        <f t="shared" si="1"/>
        <v>0</v>
      </c>
    </row>
    <row r="19" spans="1:16" x14ac:dyDescent="0.15">
      <c r="A19" s="41" t="s">
        <v>104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>
        <f t="shared" si="1"/>
        <v>0</v>
      </c>
    </row>
    <row r="20" spans="1:16" x14ac:dyDescent="0.15">
      <c r="A20" s="41" t="s">
        <v>144</v>
      </c>
      <c r="B20" s="4"/>
      <c r="C20" s="4"/>
      <c r="D20" s="4"/>
      <c r="E20" s="4"/>
      <c r="F20" s="4"/>
      <c r="G20" s="4"/>
      <c r="H20" s="4">
        <v>6062.6</v>
      </c>
      <c r="I20" s="4"/>
      <c r="J20" s="4"/>
      <c r="K20" s="4"/>
      <c r="L20" s="4"/>
      <c r="M20" s="4"/>
      <c r="N20" s="4"/>
      <c r="O20" s="4">
        <f t="shared" si="1"/>
        <v>6062.6</v>
      </c>
    </row>
    <row r="21" spans="1:16" x14ac:dyDescent="0.15">
      <c r="A21" s="41" t="s">
        <v>82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>
        <f t="shared" si="1"/>
        <v>0</v>
      </c>
    </row>
    <row r="22" spans="1:16" x14ac:dyDescent="0.15">
      <c r="A22" s="41" t="s">
        <v>87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>
        <f t="shared" si="1"/>
        <v>0</v>
      </c>
    </row>
    <row r="23" spans="1:16" x14ac:dyDescent="0.15">
      <c r="A23" t="s">
        <v>81</v>
      </c>
      <c r="B23" s="4"/>
      <c r="C23" s="4"/>
      <c r="D23" s="4"/>
      <c r="E23" s="4"/>
      <c r="F23" s="4"/>
      <c r="G23" s="4"/>
      <c r="H23" s="4">
        <v>360</v>
      </c>
      <c r="I23" s="4"/>
      <c r="J23" s="4"/>
      <c r="K23" s="4"/>
      <c r="L23" s="4"/>
      <c r="M23" s="4"/>
      <c r="N23" s="4"/>
      <c r="O23" s="4">
        <f>SUM(A23:N23)</f>
        <v>360</v>
      </c>
      <c r="P23" s="4"/>
    </row>
    <row r="24" spans="1:16" x14ac:dyDescent="0.1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>
        <f t="shared" ref="O24:O29" si="2">SUM(B24:N24)</f>
        <v>0</v>
      </c>
    </row>
    <row r="25" spans="1:16" x14ac:dyDescent="0.15">
      <c r="A25" s="11" t="s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>
        <f t="shared" si="2"/>
        <v>0</v>
      </c>
    </row>
    <row r="26" spans="1:16" x14ac:dyDescent="0.15">
      <c r="A26" s="8" t="s">
        <v>176</v>
      </c>
      <c r="B26" s="4"/>
      <c r="C26" s="4"/>
      <c r="D26" s="4"/>
      <c r="E26" s="4"/>
      <c r="F26" s="4"/>
      <c r="G26" s="4"/>
      <c r="H26" s="4"/>
      <c r="I26" s="4"/>
      <c r="J26" s="4">
        <v>58.8</v>
      </c>
      <c r="K26" s="4"/>
      <c r="L26" s="4"/>
      <c r="M26" s="4"/>
      <c r="N26" s="4"/>
      <c r="O26" s="4">
        <f t="shared" si="2"/>
        <v>58.8</v>
      </c>
    </row>
    <row r="27" spans="1:16" x14ac:dyDescent="0.15">
      <c r="A27" s="8" t="s">
        <v>167</v>
      </c>
      <c r="B27" s="4"/>
      <c r="C27" s="4"/>
      <c r="D27" s="4"/>
      <c r="E27" s="4"/>
      <c r="F27" s="4"/>
      <c r="G27" s="4"/>
      <c r="H27" s="4"/>
      <c r="I27" s="4">
        <v>200</v>
      </c>
      <c r="J27" s="4"/>
      <c r="K27" s="4"/>
      <c r="L27" s="4"/>
      <c r="M27" s="4"/>
      <c r="N27" s="4"/>
      <c r="O27" s="4">
        <f t="shared" si="2"/>
        <v>200</v>
      </c>
    </row>
    <row r="28" spans="1:16" x14ac:dyDescent="0.15">
      <c r="A28" t="s">
        <v>158</v>
      </c>
      <c r="B28" s="4"/>
      <c r="C28" s="4"/>
      <c r="D28" s="4"/>
      <c r="E28" s="4"/>
      <c r="F28" s="4"/>
      <c r="G28" s="4"/>
      <c r="H28" s="4">
        <v>341.42</v>
      </c>
      <c r="I28" s="4"/>
      <c r="J28" s="4"/>
      <c r="K28" s="4"/>
      <c r="L28" s="4"/>
      <c r="M28" s="4"/>
      <c r="N28" s="4"/>
      <c r="O28" s="4">
        <f t="shared" si="2"/>
        <v>341.42</v>
      </c>
    </row>
    <row r="29" spans="1:16" x14ac:dyDescent="0.15">
      <c r="A29" s="8" t="s">
        <v>153</v>
      </c>
      <c r="B29" s="4"/>
      <c r="C29" s="4"/>
      <c r="D29" s="4"/>
      <c r="E29" s="4"/>
      <c r="F29" s="4"/>
      <c r="G29" s="4"/>
      <c r="H29" s="4">
        <v>429.98</v>
      </c>
      <c r="I29" s="4"/>
      <c r="J29" s="4"/>
      <c r="K29" s="4"/>
      <c r="L29" s="4"/>
      <c r="M29" s="4"/>
      <c r="N29" s="4"/>
      <c r="O29" s="4">
        <f t="shared" si="2"/>
        <v>429.98</v>
      </c>
    </row>
    <row r="30" spans="1:16" x14ac:dyDescent="0.15">
      <c r="A30" s="8" t="s">
        <v>193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>
        <v>70</v>
      </c>
      <c r="N30" s="4"/>
      <c r="O30" s="4">
        <f>SUM(B30:N30)</f>
        <v>70</v>
      </c>
    </row>
    <row r="31" spans="1:16" x14ac:dyDescent="0.15">
      <c r="A31" s="8" t="s">
        <v>129</v>
      </c>
      <c r="B31" s="4"/>
      <c r="C31" s="4"/>
      <c r="D31" s="4"/>
      <c r="E31" s="4">
        <v>1824.84</v>
      </c>
      <c r="F31" s="4"/>
      <c r="G31" s="4"/>
      <c r="H31" s="4"/>
      <c r="I31" s="4"/>
      <c r="J31" s="4"/>
      <c r="K31" s="4"/>
      <c r="L31" s="4"/>
      <c r="M31" s="4"/>
      <c r="N31" s="4"/>
      <c r="O31" s="4">
        <f>SUM(B31:N31)</f>
        <v>1824.84</v>
      </c>
    </row>
    <row r="32" spans="1:16" x14ac:dyDescent="0.15">
      <c r="A32" s="8" t="s">
        <v>130</v>
      </c>
      <c r="B32" s="4"/>
      <c r="C32" s="4">
        <v>1111.5899999999999</v>
      </c>
      <c r="D32" s="4"/>
      <c r="E32" s="4"/>
      <c r="F32" s="4"/>
      <c r="G32" s="4"/>
      <c r="H32" s="4"/>
      <c r="I32" s="4"/>
      <c r="J32" s="4"/>
      <c r="K32" s="4">
        <v>59.95</v>
      </c>
      <c r="L32" s="4"/>
      <c r="M32" s="4"/>
      <c r="N32" s="4"/>
      <c r="O32" s="4">
        <f>SUM(B32:N32)</f>
        <v>1171.54</v>
      </c>
    </row>
    <row r="33" spans="1:15" ht="16" x14ac:dyDescent="0.2">
      <c r="A33" s="2" t="s">
        <v>19</v>
      </c>
      <c r="B33" s="4">
        <f>SUM(B5:B32)</f>
        <v>21.84</v>
      </c>
      <c r="C33" s="4">
        <f t="shared" ref="C33:G33" si="3">SUM(C5:C32)</f>
        <v>1133.4299999999998</v>
      </c>
      <c r="D33" s="4">
        <f t="shared" si="3"/>
        <v>21.84</v>
      </c>
      <c r="E33" s="4">
        <f t="shared" si="3"/>
        <v>1858.4099999999999</v>
      </c>
      <c r="F33" s="4">
        <f t="shared" si="3"/>
        <v>33.33</v>
      </c>
      <c r="G33" s="4">
        <f t="shared" si="3"/>
        <v>73.34</v>
      </c>
      <c r="H33" s="4">
        <f t="shared" ref="H33:M33" si="4">SUM(H5:H32)</f>
        <v>7307.9400000000005</v>
      </c>
      <c r="I33" s="4">
        <f t="shared" si="4"/>
        <v>245</v>
      </c>
      <c r="J33" s="4">
        <f t="shared" si="4"/>
        <v>453.81</v>
      </c>
      <c r="K33" s="4">
        <f t="shared" si="4"/>
        <v>1011.1100000000001</v>
      </c>
      <c r="L33" s="4">
        <f>SUM(L5:L32)</f>
        <v>69.2</v>
      </c>
      <c r="M33" s="4">
        <f t="shared" si="4"/>
        <v>167.5</v>
      </c>
      <c r="N33" s="4"/>
      <c r="O33" s="4">
        <f>SUM(O5:O32)</f>
        <v>12396.75</v>
      </c>
    </row>
    <row r="34" spans="1:15" x14ac:dyDescent="0.15">
      <c r="O34" s="4"/>
    </row>
    <row r="35" spans="1:15" x14ac:dyDescent="0.15">
      <c r="A35" t="s">
        <v>94</v>
      </c>
    </row>
    <row r="38" spans="1:15" x14ac:dyDescent="0.15">
      <c r="O38" s="4"/>
    </row>
  </sheetData>
  <phoneticPr fontId="0" type="noConversion"/>
  <pageMargins left="0.25" right="0.25" top="0.75" bottom="0.75" header="0.3" footer="0.3"/>
  <pageSetup paperSize="9" orientation="landscape" horizontalDpi="4294967293" verticalDpi="429496729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1"/>
  <sheetViews>
    <sheetView topLeftCell="A10" zoomScale="150" zoomScaleNormal="150" zoomScalePageLayoutView="150" workbookViewId="0">
      <selection activeCell="E7" sqref="E7"/>
    </sheetView>
  </sheetViews>
  <sheetFormatPr baseColWidth="10" defaultColWidth="8.83203125" defaultRowHeight="13" x14ac:dyDescent="0.15"/>
  <cols>
    <col min="1" max="1" width="17.83203125" customWidth="1"/>
    <col min="2" max="2" width="12.1640625" customWidth="1"/>
    <col min="3" max="3" width="3.6640625" customWidth="1"/>
    <col min="4" max="4" width="0.5" customWidth="1"/>
    <col min="5" max="5" width="18.83203125" customWidth="1"/>
  </cols>
  <sheetData>
    <row r="1" spans="1:9" ht="16" x14ac:dyDescent="0.2">
      <c r="C1" s="2" t="s">
        <v>110</v>
      </c>
    </row>
    <row r="3" spans="1:9" x14ac:dyDescent="0.15">
      <c r="B3" s="11" t="s">
        <v>112</v>
      </c>
      <c r="C3" s="11"/>
      <c r="D3" s="11"/>
      <c r="F3" s="11" t="s">
        <v>113</v>
      </c>
      <c r="G3" s="11"/>
      <c r="H3" s="11"/>
    </row>
    <row r="4" spans="1:9" x14ac:dyDescent="0.15">
      <c r="G4" s="45"/>
      <c r="I4" s="45"/>
    </row>
    <row r="5" spans="1:9" x14ac:dyDescent="0.15">
      <c r="A5" t="s">
        <v>111</v>
      </c>
      <c r="B5" s="17">
        <v>31.96</v>
      </c>
      <c r="E5" s="41" t="s">
        <v>142</v>
      </c>
      <c r="F5" s="61"/>
      <c r="G5" s="45">
        <v>3.25</v>
      </c>
      <c r="H5" s="17"/>
    </row>
    <row r="6" spans="1:9" x14ac:dyDescent="0.15">
      <c r="A6" t="s">
        <v>99</v>
      </c>
      <c r="B6" s="17"/>
      <c r="E6" s="72" t="s">
        <v>147</v>
      </c>
      <c r="G6" s="45">
        <v>19.98</v>
      </c>
      <c r="H6" s="17"/>
    </row>
    <row r="7" spans="1:9" x14ac:dyDescent="0.15">
      <c r="B7" s="17"/>
      <c r="E7" s="41"/>
      <c r="F7" s="8"/>
      <c r="G7" s="45"/>
      <c r="H7" s="17"/>
    </row>
    <row r="8" spans="1:9" x14ac:dyDescent="0.15">
      <c r="B8" s="17"/>
      <c r="E8" s="41"/>
      <c r="F8" s="8"/>
      <c r="G8" s="45"/>
      <c r="H8" s="17"/>
    </row>
    <row r="9" spans="1:9" x14ac:dyDescent="0.15">
      <c r="B9" s="17"/>
      <c r="E9" s="41"/>
      <c r="G9" s="45"/>
      <c r="H9" s="17"/>
    </row>
    <row r="10" spans="1:9" x14ac:dyDescent="0.15">
      <c r="B10" s="17"/>
      <c r="E10" s="41"/>
      <c r="G10" s="45"/>
      <c r="H10" s="17"/>
    </row>
    <row r="11" spans="1:9" x14ac:dyDescent="0.15">
      <c r="B11" s="17"/>
      <c r="E11" s="8"/>
      <c r="G11" s="45"/>
      <c r="H11" s="17"/>
    </row>
    <row r="12" spans="1:9" x14ac:dyDescent="0.15">
      <c r="B12" s="17"/>
      <c r="E12" s="8"/>
      <c r="G12" s="45"/>
      <c r="H12" s="17"/>
    </row>
    <row r="13" spans="1:9" x14ac:dyDescent="0.15">
      <c r="B13" s="17"/>
      <c r="E13" s="8"/>
      <c r="G13" s="45"/>
      <c r="H13" s="17"/>
    </row>
    <row r="14" spans="1:9" x14ac:dyDescent="0.15">
      <c r="B14" s="17"/>
      <c r="E14" s="41"/>
      <c r="G14" s="45"/>
      <c r="H14" s="17"/>
    </row>
    <row r="15" spans="1:9" x14ac:dyDescent="0.15">
      <c r="E15" s="41"/>
      <c r="G15" s="45"/>
      <c r="H15" s="17"/>
    </row>
    <row r="16" spans="1:9" x14ac:dyDescent="0.15">
      <c r="A16" s="11"/>
      <c r="B16" s="17"/>
      <c r="C16" s="17"/>
      <c r="E16" s="41"/>
      <c r="G16" s="45"/>
      <c r="H16" s="17"/>
    </row>
    <row r="17" spans="1:8" x14ac:dyDescent="0.15">
      <c r="E17" s="41"/>
      <c r="G17" s="45"/>
      <c r="H17" s="17"/>
    </row>
    <row r="18" spans="1:8" x14ac:dyDescent="0.15">
      <c r="E18" s="41"/>
      <c r="G18" s="45"/>
    </row>
    <row r="19" spans="1:8" x14ac:dyDescent="0.15">
      <c r="E19" s="41"/>
      <c r="G19" s="45"/>
    </row>
    <row r="20" spans="1:8" x14ac:dyDescent="0.15">
      <c r="E20" s="17"/>
      <c r="F20" s="17"/>
      <c r="G20" s="45"/>
    </row>
    <row r="21" spans="1:8" x14ac:dyDescent="0.15">
      <c r="E21" s="41"/>
      <c r="G21" s="45"/>
    </row>
    <row r="22" spans="1:8" x14ac:dyDescent="0.15">
      <c r="E22" s="41"/>
      <c r="G22" s="45"/>
    </row>
    <row r="23" spans="1:8" x14ac:dyDescent="0.15">
      <c r="E23" s="41"/>
      <c r="G23" s="45"/>
    </row>
    <row r="24" spans="1:8" x14ac:dyDescent="0.15">
      <c r="A24" t="s">
        <v>18</v>
      </c>
      <c r="B24" s="17">
        <f>SUM(B5:B23)</f>
        <v>31.96</v>
      </c>
      <c r="G24" s="45"/>
    </row>
    <row r="25" spans="1:8" x14ac:dyDescent="0.15">
      <c r="A25" t="s">
        <v>96</v>
      </c>
      <c r="B25" s="64">
        <f>B24-B5</f>
        <v>0</v>
      </c>
      <c r="G25" s="45"/>
    </row>
    <row r="26" spans="1:8" x14ac:dyDescent="0.15">
      <c r="G26" s="45"/>
    </row>
    <row r="27" spans="1:8" x14ac:dyDescent="0.15">
      <c r="G27" s="45"/>
    </row>
    <row r="28" spans="1:8" x14ac:dyDescent="0.15">
      <c r="A28" t="s">
        <v>75</v>
      </c>
      <c r="B28" s="17">
        <f>SUM(B24-G30)</f>
        <v>8.73</v>
      </c>
      <c r="G28" s="45"/>
    </row>
    <row r="29" spans="1:8" x14ac:dyDescent="0.15">
      <c r="G29" s="45"/>
    </row>
    <row r="30" spans="1:8" x14ac:dyDescent="0.15">
      <c r="E30" t="s">
        <v>18</v>
      </c>
      <c r="G30" s="45">
        <f>SUM(G4:G29)</f>
        <v>23.23</v>
      </c>
    </row>
    <row r="31" spans="1:8" x14ac:dyDescent="0.15">
      <c r="G31" s="45"/>
    </row>
  </sheetData>
  <phoneticPr fontId="3" type="noConversion"/>
  <pageMargins left="0.75" right="0.75" top="1" bottom="1" header="0.5" footer="0.5"/>
  <pageSetup paperSize="9" orientation="landscape" horizontalDpi="4294967293" verticalDpi="429496729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37"/>
  <sheetViews>
    <sheetView topLeftCell="A15" zoomScale="150" zoomScaleNormal="150" zoomScalePageLayoutView="150" workbookViewId="0">
      <selection activeCell="A38" sqref="A38"/>
    </sheetView>
  </sheetViews>
  <sheetFormatPr baseColWidth="10" defaultColWidth="8.83203125" defaultRowHeight="13" x14ac:dyDescent="0.15"/>
  <cols>
    <col min="1" max="1" width="28.6640625" customWidth="1"/>
    <col min="6" max="6" width="8.33203125" customWidth="1"/>
    <col min="7" max="7" width="16.1640625" customWidth="1"/>
    <col min="8" max="8" width="17.1640625" customWidth="1"/>
    <col min="9" max="9" width="14.1640625" customWidth="1"/>
  </cols>
  <sheetData>
    <row r="2" spans="1:9" ht="16" x14ac:dyDescent="0.2">
      <c r="F2" s="12" t="s">
        <v>60</v>
      </c>
      <c r="G2" s="12"/>
      <c r="H2" s="2"/>
    </row>
    <row r="3" spans="1:9" x14ac:dyDescent="0.15">
      <c r="A3" s="11" t="s">
        <v>65</v>
      </c>
      <c r="B3" s="11" t="s">
        <v>61</v>
      </c>
      <c r="C3" s="11" t="s">
        <v>62</v>
      </c>
      <c r="D3" s="11"/>
      <c r="F3" s="11"/>
      <c r="H3" s="11" t="s">
        <v>230</v>
      </c>
      <c r="I3" s="11"/>
    </row>
    <row r="4" spans="1:9" x14ac:dyDescent="0.15">
      <c r="A4" s="11" t="s">
        <v>0</v>
      </c>
    </row>
    <row r="5" spans="1:9" x14ac:dyDescent="0.15">
      <c r="C5" s="20"/>
      <c r="D5" s="20"/>
      <c r="F5" s="20"/>
    </row>
    <row r="6" spans="1:9" x14ac:dyDescent="0.15">
      <c r="A6" t="s">
        <v>66</v>
      </c>
      <c r="B6">
        <v>12</v>
      </c>
      <c r="C6" s="20">
        <v>6</v>
      </c>
      <c r="D6" s="20"/>
      <c r="F6" s="20"/>
      <c r="H6" s="17">
        <f>MMULT(B6,C6)</f>
        <v>72</v>
      </c>
      <c r="I6" s="17"/>
    </row>
    <row r="7" spans="1:9" x14ac:dyDescent="0.15">
      <c r="A7" t="s">
        <v>227</v>
      </c>
      <c r="B7">
        <v>1</v>
      </c>
      <c r="C7" s="20">
        <v>1.4</v>
      </c>
      <c r="D7" s="20"/>
      <c r="F7" s="20"/>
      <c r="H7" s="17">
        <f>MMULT(B7,C7)</f>
        <v>1.4</v>
      </c>
      <c r="I7" s="17"/>
    </row>
    <row r="8" spans="1:9" x14ac:dyDescent="0.15">
      <c r="C8" s="20"/>
      <c r="D8" s="20"/>
      <c r="F8" s="20"/>
      <c r="H8" s="17"/>
      <c r="I8" s="17"/>
    </row>
    <row r="9" spans="1:9" x14ac:dyDescent="0.15">
      <c r="A9" t="s">
        <v>67</v>
      </c>
      <c r="B9">
        <v>6</v>
      </c>
      <c r="C9" s="20">
        <v>7</v>
      </c>
      <c r="D9" s="20"/>
      <c r="F9" s="20"/>
      <c r="H9" s="17">
        <f>MMULT(B9,C9)</f>
        <v>42</v>
      </c>
      <c r="I9" s="17"/>
    </row>
    <row r="10" spans="1:9" x14ac:dyDescent="0.15">
      <c r="A10" t="s">
        <v>226</v>
      </c>
      <c r="B10">
        <v>4</v>
      </c>
      <c r="C10" s="20">
        <v>1.4</v>
      </c>
      <c r="D10" s="20"/>
      <c r="F10" s="20"/>
      <c r="H10" s="17">
        <f>MMULT(B10,C10)</f>
        <v>5.6</v>
      </c>
      <c r="I10" s="17"/>
    </row>
    <row r="11" spans="1:9" x14ac:dyDescent="0.15">
      <c r="C11" s="20"/>
      <c r="D11" s="20"/>
      <c r="F11" s="20"/>
      <c r="H11" s="17"/>
      <c r="I11" s="17"/>
    </row>
    <row r="12" spans="1:9" x14ac:dyDescent="0.15">
      <c r="A12" t="s">
        <v>228</v>
      </c>
      <c r="B12">
        <v>9</v>
      </c>
      <c r="C12" s="20">
        <v>0.8</v>
      </c>
      <c r="D12" s="20"/>
      <c r="F12" s="20"/>
      <c r="H12" s="17">
        <f>MMULT(B12,C12)</f>
        <v>7.2</v>
      </c>
      <c r="I12" s="17"/>
    </row>
    <row r="13" spans="1:9" x14ac:dyDescent="0.15">
      <c r="C13" s="20"/>
      <c r="D13" s="20"/>
      <c r="F13" s="20"/>
      <c r="H13" s="17"/>
      <c r="I13" s="17"/>
    </row>
    <row r="14" spans="1:9" x14ac:dyDescent="0.15">
      <c r="A14" t="s">
        <v>229</v>
      </c>
      <c r="B14">
        <v>7</v>
      </c>
      <c r="C14" s="20">
        <v>1</v>
      </c>
      <c r="D14" s="20"/>
      <c r="F14" s="31"/>
      <c r="H14" s="17">
        <f>MMULT(B14,C14)</f>
        <v>7</v>
      </c>
      <c r="I14" s="17"/>
    </row>
    <row r="15" spans="1:9" x14ac:dyDescent="0.15">
      <c r="C15" s="20"/>
      <c r="D15" s="20"/>
      <c r="F15" s="20"/>
      <c r="H15" s="17"/>
      <c r="I15" s="17"/>
    </row>
    <row r="16" spans="1:9" x14ac:dyDescent="0.15">
      <c r="A16" t="s">
        <v>89</v>
      </c>
      <c r="B16">
        <v>1.5</v>
      </c>
      <c r="C16" s="20">
        <v>13</v>
      </c>
      <c r="D16" s="20"/>
      <c r="F16" s="44"/>
      <c r="H16" s="17">
        <f>MMULT(B16,C16)</f>
        <v>19.5</v>
      </c>
      <c r="I16" s="17"/>
    </row>
    <row r="17" spans="1:9" x14ac:dyDescent="0.15">
      <c r="C17" s="20"/>
      <c r="D17" s="20"/>
      <c r="F17" s="20"/>
      <c r="I17" s="20"/>
    </row>
    <row r="18" spans="1:9" x14ac:dyDescent="0.15">
      <c r="A18" t="s">
        <v>92</v>
      </c>
      <c r="B18">
        <v>57</v>
      </c>
      <c r="C18" s="20">
        <v>0.35</v>
      </c>
      <c r="D18" s="20"/>
      <c r="F18" s="20"/>
      <c r="H18" s="17">
        <f>MMULT(B18,C18)</f>
        <v>19.95</v>
      </c>
      <c r="I18" s="20"/>
    </row>
    <row r="19" spans="1:9" x14ac:dyDescent="0.15">
      <c r="C19" s="20"/>
      <c r="D19" s="20"/>
      <c r="F19" s="20"/>
      <c r="I19" s="20"/>
    </row>
    <row r="20" spans="1:9" x14ac:dyDescent="0.15">
      <c r="A20" t="s">
        <v>109</v>
      </c>
      <c r="B20">
        <v>6</v>
      </c>
      <c r="C20" s="20">
        <v>1</v>
      </c>
      <c r="D20" s="20"/>
      <c r="F20" s="20"/>
      <c r="H20" s="17">
        <f>MMULT(B20,C20)</f>
        <v>6</v>
      </c>
      <c r="I20" s="20"/>
    </row>
    <row r="21" spans="1:9" x14ac:dyDescent="0.15">
      <c r="C21" s="20"/>
      <c r="D21" s="20"/>
      <c r="F21" s="20"/>
      <c r="I21" s="20"/>
    </row>
    <row r="22" spans="1:9" x14ac:dyDescent="0.15">
      <c r="A22" t="s">
        <v>88</v>
      </c>
      <c r="B22">
        <v>17</v>
      </c>
      <c r="C22" s="20">
        <v>1</v>
      </c>
      <c r="D22" s="20"/>
      <c r="F22" s="20"/>
      <c r="H22" s="17">
        <f>MMULT(B22,C22)</f>
        <v>17</v>
      </c>
      <c r="I22" s="20"/>
    </row>
    <row r="23" spans="1:9" x14ac:dyDescent="0.15">
      <c r="C23" s="20"/>
      <c r="D23" s="20"/>
      <c r="F23" s="20"/>
      <c r="I23" s="20"/>
    </row>
    <row r="24" spans="1:9" x14ac:dyDescent="0.15">
      <c r="A24" t="s">
        <v>108</v>
      </c>
      <c r="B24">
        <v>5</v>
      </c>
      <c r="C24" s="20">
        <v>7</v>
      </c>
      <c r="D24" s="20"/>
      <c r="F24" s="20"/>
      <c r="H24">
        <f>MMULT(B24,C24)</f>
        <v>35</v>
      </c>
      <c r="I24" s="20"/>
    </row>
    <row r="25" spans="1:9" x14ac:dyDescent="0.15">
      <c r="A25" t="s">
        <v>225</v>
      </c>
      <c r="B25">
        <v>8</v>
      </c>
      <c r="C25" s="20">
        <v>2</v>
      </c>
      <c r="D25" s="20"/>
      <c r="F25" s="20"/>
      <c r="H25">
        <f>MMULT(B25,C25)</f>
        <v>16</v>
      </c>
      <c r="I25" s="20"/>
    </row>
    <row r="26" spans="1:9" x14ac:dyDescent="0.15">
      <c r="C26" s="20"/>
      <c r="D26" s="20"/>
      <c r="F26" s="20"/>
      <c r="I26" s="20"/>
    </row>
    <row r="27" spans="1:9" x14ac:dyDescent="0.15">
      <c r="A27" t="s">
        <v>68</v>
      </c>
      <c r="B27">
        <v>0</v>
      </c>
      <c r="C27" s="20">
        <v>1.8</v>
      </c>
      <c r="D27" s="20"/>
      <c r="F27" s="20"/>
      <c r="H27">
        <f>MMULT(B27,C27)</f>
        <v>0</v>
      </c>
      <c r="I27" s="20"/>
    </row>
    <row r="28" spans="1:9" x14ac:dyDescent="0.15">
      <c r="D28" s="20"/>
      <c r="F28" s="20"/>
      <c r="H28" s="17"/>
      <c r="I28" s="20"/>
    </row>
    <row r="29" spans="1:9" x14ac:dyDescent="0.15">
      <c r="A29" s="11"/>
      <c r="C29" s="11"/>
      <c r="D29" s="20"/>
      <c r="G29" s="11" t="s">
        <v>63</v>
      </c>
      <c r="H29" s="35">
        <f>SUM(H6:H28)</f>
        <v>248.64999999999998</v>
      </c>
      <c r="I29" s="20"/>
    </row>
    <row r="30" spans="1:9" x14ac:dyDescent="0.15">
      <c r="A30" s="11"/>
      <c r="D30" s="20"/>
    </row>
    <row r="31" spans="1:9" x14ac:dyDescent="0.15">
      <c r="D31" s="20"/>
      <c r="G31" s="11" t="s">
        <v>64</v>
      </c>
      <c r="H31" s="35">
        <v>73.3</v>
      </c>
      <c r="I31" s="20"/>
    </row>
    <row r="32" spans="1:9" x14ac:dyDescent="0.15">
      <c r="D32" s="20"/>
      <c r="H32" t="s">
        <v>70</v>
      </c>
    </row>
    <row r="33" spans="1:8" x14ac:dyDescent="0.15">
      <c r="G33" s="11" t="s">
        <v>18</v>
      </c>
      <c r="H33" s="35">
        <f>SUM(H29:H32)</f>
        <v>321.95</v>
      </c>
    </row>
    <row r="37" spans="1:8" x14ac:dyDescent="0.15">
      <c r="A37" t="s">
        <v>234</v>
      </c>
    </row>
  </sheetData>
  <phoneticPr fontId="3" type="noConversion"/>
  <pageMargins left="0.25" right="0.25" top="0.75" bottom="0.75" header="0.3" footer="0.3"/>
  <pageSetup paperSize="9" orientation="landscape" horizontalDpi="4294967293" verticalDpi="429496729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J83"/>
  <sheetViews>
    <sheetView topLeftCell="A8" zoomScale="125" zoomScaleNormal="125" zoomScalePageLayoutView="125" workbookViewId="0">
      <selection activeCell="H28" sqref="H28"/>
    </sheetView>
  </sheetViews>
  <sheetFormatPr baseColWidth="10" defaultColWidth="8.83203125" defaultRowHeight="13" x14ac:dyDescent="0.15"/>
  <cols>
    <col min="1" max="1" width="22.5" customWidth="1"/>
    <col min="2" max="2" width="12.5" customWidth="1"/>
    <col min="3" max="3" width="14.33203125" customWidth="1"/>
    <col min="4" max="4" width="13.83203125" customWidth="1"/>
    <col min="5" max="5" width="17.1640625" customWidth="1"/>
    <col min="6" max="6" width="13.6640625" customWidth="1"/>
    <col min="8" max="8" width="11.5" customWidth="1"/>
    <col min="10" max="10" width="17.1640625" customWidth="1"/>
  </cols>
  <sheetData>
    <row r="2" spans="1:10" ht="16" x14ac:dyDescent="0.2">
      <c r="D2" s="12" t="s">
        <v>182</v>
      </c>
    </row>
    <row r="3" spans="1:10" ht="16" x14ac:dyDescent="0.2">
      <c r="A3" s="12" t="s">
        <v>49</v>
      </c>
      <c r="B3" s="12" t="s">
        <v>45</v>
      </c>
      <c r="D3" s="2" t="s">
        <v>50</v>
      </c>
      <c r="E3" s="2" t="s">
        <v>35</v>
      </c>
      <c r="F3" s="77" t="s">
        <v>235</v>
      </c>
      <c r="G3" s="2"/>
      <c r="H3" s="12"/>
      <c r="J3" s="11"/>
    </row>
    <row r="4" spans="1:10" x14ac:dyDescent="0.15">
      <c r="A4" s="75" t="s">
        <v>79</v>
      </c>
      <c r="D4" s="10"/>
      <c r="F4" s="10"/>
    </row>
    <row r="5" spans="1:10" x14ac:dyDescent="0.15">
      <c r="A5" s="11" t="s">
        <v>203</v>
      </c>
      <c r="B5" t="s">
        <v>163</v>
      </c>
      <c r="D5" s="4">
        <v>25</v>
      </c>
      <c r="E5" s="74"/>
      <c r="F5" s="4">
        <v>25</v>
      </c>
      <c r="J5" s="25"/>
    </row>
    <row r="6" spans="1:10" x14ac:dyDescent="0.15">
      <c r="A6" s="11"/>
      <c r="C6" s="41"/>
      <c r="D6" s="4"/>
      <c r="F6" s="4"/>
    </row>
    <row r="7" spans="1:10" x14ac:dyDescent="0.15">
      <c r="A7" s="75" t="s">
        <v>79</v>
      </c>
      <c r="B7" s="65"/>
      <c r="C7" s="41"/>
      <c r="D7" s="4"/>
      <c r="F7" s="4"/>
    </row>
    <row r="8" spans="1:10" x14ac:dyDescent="0.15">
      <c r="A8" s="11" t="s">
        <v>164</v>
      </c>
      <c r="B8" s="65" t="s">
        <v>165</v>
      </c>
      <c r="C8" s="41"/>
      <c r="D8" s="4">
        <v>825</v>
      </c>
      <c r="E8" s="55"/>
      <c r="F8" s="4"/>
    </row>
    <row r="9" spans="1:10" x14ac:dyDescent="0.15">
      <c r="A9" s="11"/>
      <c r="B9" s="65"/>
      <c r="C9" s="63"/>
      <c r="D9" s="73"/>
      <c r="E9" s="45" t="s">
        <v>181</v>
      </c>
      <c r="F9" s="73">
        <v>766.2</v>
      </c>
      <c r="J9" s="25"/>
    </row>
    <row r="10" spans="1:10" x14ac:dyDescent="0.15">
      <c r="A10" s="75" t="s">
        <v>180</v>
      </c>
      <c r="B10" s="65"/>
      <c r="C10" s="41"/>
      <c r="D10" s="4"/>
      <c r="E10" s="55"/>
      <c r="F10" s="4"/>
      <c r="G10" s="11"/>
      <c r="H10" s="11"/>
    </row>
    <row r="11" spans="1:10" x14ac:dyDescent="0.15">
      <c r="A11" s="11" t="s">
        <v>187</v>
      </c>
      <c r="B11" s="67"/>
      <c r="C11" s="41"/>
      <c r="D11" s="4">
        <v>6.8</v>
      </c>
      <c r="F11" s="4">
        <v>3.3</v>
      </c>
      <c r="J11" s="25"/>
    </row>
    <row r="12" spans="1:10" x14ac:dyDescent="0.15">
      <c r="A12" s="11" t="s">
        <v>186</v>
      </c>
      <c r="B12" s="68"/>
      <c r="C12" s="41"/>
      <c r="D12" s="4">
        <v>71</v>
      </c>
      <c r="E12" s="22"/>
      <c r="F12" s="4">
        <v>20</v>
      </c>
      <c r="J12" s="25"/>
    </row>
    <row r="13" spans="1:10" x14ac:dyDescent="0.15">
      <c r="A13" s="11" t="s">
        <v>178</v>
      </c>
      <c r="B13" s="69"/>
      <c r="C13" s="41"/>
      <c r="D13" s="4">
        <v>70.2</v>
      </c>
      <c r="E13" s="46"/>
      <c r="F13" s="4">
        <v>19.2</v>
      </c>
      <c r="J13" s="25"/>
    </row>
    <row r="14" spans="1:10" x14ac:dyDescent="0.15">
      <c r="A14" s="11" t="s">
        <v>189</v>
      </c>
      <c r="C14" s="63"/>
      <c r="D14" s="4">
        <v>88.6</v>
      </c>
      <c r="F14" s="4">
        <v>30.1</v>
      </c>
      <c r="J14" s="25"/>
    </row>
    <row r="15" spans="1:10" x14ac:dyDescent="0.15">
      <c r="A15" s="75" t="s">
        <v>223</v>
      </c>
      <c r="D15" s="4">
        <v>56.5</v>
      </c>
      <c r="E15" s="34"/>
      <c r="F15" s="4">
        <v>19.55</v>
      </c>
      <c r="G15" s="11"/>
      <c r="H15" s="11"/>
      <c r="J15" s="25"/>
    </row>
    <row r="16" spans="1:10" x14ac:dyDescent="0.15">
      <c r="A16" s="11"/>
      <c r="B16" s="8"/>
      <c r="D16" s="4" t="s">
        <v>224</v>
      </c>
      <c r="E16" s="54"/>
      <c r="F16" s="4"/>
    </row>
    <row r="17" spans="1:10" x14ac:dyDescent="0.15">
      <c r="A17" s="66"/>
      <c r="B17" s="8"/>
      <c r="D17" s="4"/>
      <c r="E17" s="54"/>
      <c r="F17" s="4"/>
    </row>
    <row r="18" spans="1:10" x14ac:dyDescent="0.15">
      <c r="A18" s="11"/>
      <c r="C18" s="8"/>
      <c r="D18" s="4"/>
      <c r="E18" s="28"/>
      <c r="F18" s="4"/>
    </row>
    <row r="19" spans="1:10" x14ac:dyDescent="0.15">
      <c r="A19" s="11"/>
      <c r="C19" s="41"/>
      <c r="D19" s="4"/>
      <c r="F19" s="4"/>
    </row>
    <row r="20" spans="1:10" x14ac:dyDescent="0.15">
      <c r="A20" s="11"/>
      <c r="C20" s="63"/>
      <c r="D20" s="4"/>
      <c r="E20" s="11"/>
      <c r="F20" s="4"/>
    </row>
    <row r="21" spans="1:10" x14ac:dyDescent="0.15">
      <c r="A21" s="11"/>
      <c r="D21" s="4"/>
      <c r="E21" s="39"/>
      <c r="F21" s="4"/>
      <c r="G21" s="11"/>
      <c r="H21" s="11"/>
    </row>
    <row r="22" spans="1:10" x14ac:dyDescent="0.15">
      <c r="A22" s="11"/>
      <c r="B22" s="41"/>
      <c r="C22" s="8"/>
      <c r="D22" s="21"/>
      <c r="E22" s="8"/>
      <c r="F22" s="4"/>
    </row>
    <row r="23" spans="1:10" x14ac:dyDescent="0.15">
      <c r="A23" s="11"/>
      <c r="B23" s="41"/>
      <c r="C23" s="41"/>
      <c r="D23" s="21"/>
      <c r="E23" s="41"/>
      <c r="F23" s="56"/>
      <c r="G23" s="11"/>
      <c r="H23" s="11"/>
    </row>
    <row r="24" spans="1:10" x14ac:dyDescent="0.15">
      <c r="A24" s="11"/>
      <c r="D24" s="21"/>
      <c r="E24" s="41"/>
      <c r="F24" s="4"/>
    </row>
    <row r="25" spans="1:10" x14ac:dyDescent="0.15">
      <c r="A25" s="11"/>
      <c r="C25" s="21"/>
      <c r="D25" s="21"/>
      <c r="E25" s="44"/>
      <c r="F25" s="4"/>
    </row>
    <row r="26" spans="1:10" x14ac:dyDescent="0.15">
      <c r="C26" s="43"/>
      <c r="D26" s="21"/>
      <c r="E26" s="44"/>
      <c r="F26" s="4"/>
    </row>
    <row r="27" spans="1:10" x14ac:dyDescent="0.15">
      <c r="A27" s="75" t="s">
        <v>78</v>
      </c>
      <c r="C27" s="37" t="s">
        <v>215</v>
      </c>
      <c r="D27" s="21">
        <v>148.19999999999999</v>
      </c>
      <c r="E27" s="44" t="s">
        <v>216</v>
      </c>
      <c r="F27" s="73">
        <v>44.5</v>
      </c>
      <c r="J27" s="25"/>
    </row>
    <row r="28" spans="1:10" x14ac:dyDescent="0.15">
      <c r="C28" s="37"/>
      <c r="D28" s="21"/>
      <c r="E28" s="23"/>
      <c r="F28" s="4"/>
    </row>
    <row r="29" spans="1:10" x14ac:dyDescent="0.15">
      <c r="A29" s="75" t="s">
        <v>202</v>
      </c>
      <c r="C29" s="21"/>
      <c r="D29" s="21"/>
      <c r="E29" s="57"/>
      <c r="F29" s="4"/>
      <c r="G29" s="11"/>
      <c r="H29" s="11"/>
    </row>
    <row r="30" spans="1:10" x14ac:dyDescent="0.15">
      <c r="A30" s="11" t="s">
        <v>205</v>
      </c>
      <c r="B30" s="8" t="s">
        <v>206</v>
      </c>
      <c r="C30" s="8" t="s">
        <v>209</v>
      </c>
      <c r="D30" s="21">
        <v>35</v>
      </c>
      <c r="F30" s="4"/>
    </row>
    <row r="31" spans="1:10" x14ac:dyDescent="0.15">
      <c r="A31" s="11" t="s">
        <v>207</v>
      </c>
      <c r="B31" s="8" t="s">
        <v>208</v>
      </c>
      <c r="C31" s="8" t="s">
        <v>210</v>
      </c>
      <c r="D31" s="21">
        <v>25</v>
      </c>
      <c r="E31" s="41"/>
      <c r="F31" s="4"/>
    </row>
    <row r="32" spans="1:10" x14ac:dyDescent="0.15">
      <c r="A32" s="11" t="s">
        <v>220</v>
      </c>
      <c r="B32" s="72">
        <v>44545</v>
      </c>
      <c r="C32" s="8" t="s">
        <v>211</v>
      </c>
      <c r="D32" s="21">
        <v>15</v>
      </c>
      <c r="F32" s="4"/>
    </row>
    <row r="33" spans="1:9" x14ac:dyDescent="0.15">
      <c r="A33" s="11" t="s">
        <v>212</v>
      </c>
      <c r="B33" s="8" t="s">
        <v>213</v>
      </c>
      <c r="C33" s="37" t="s">
        <v>214</v>
      </c>
      <c r="D33" s="21">
        <v>35</v>
      </c>
      <c r="E33" s="20"/>
      <c r="F33" s="4"/>
      <c r="I33" s="60"/>
    </row>
    <row r="34" spans="1:9" x14ac:dyDescent="0.15">
      <c r="A34" s="11" t="s">
        <v>217</v>
      </c>
      <c r="B34" s="8" t="s">
        <v>218</v>
      </c>
      <c r="C34" s="37" t="s">
        <v>219</v>
      </c>
      <c r="D34" s="21">
        <v>25</v>
      </c>
      <c r="E34" s="20"/>
      <c r="F34" s="4"/>
    </row>
    <row r="35" spans="1:9" x14ac:dyDescent="0.15">
      <c r="A35" s="11"/>
      <c r="C35" s="21"/>
      <c r="D35" s="21"/>
      <c r="E35" s="57"/>
      <c r="F35" s="4">
        <v>110</v>
      </c>
    </row>
    <row r="36" spans="1:9" x14ac:dyDescent="0.15">
      <c r="A36" s="66"/>
      <c r="C36" s="21"/>
      <c r="D36" s="21"/>
      <c r="E36" s="44"/>
      <c r="F36" s="4"/>
    </row>
    <row r="37" spans="1:9" x14ac:dyDescent="0.15">
      <c r="A37" s="75" t="s">
        <v>79</v>
      </c>
      <c r="D37" s="4"/>
      <c r="E37" s="23"/>
      <c r="F37" s="4"/>
      <c r="G37" s="11"/>
      <c r="H37" s="11"/>
    </row>
    <row r="38" spans="1:9" x14ac:dyDescent="0.15">
      <c r="A38" s="11" t="s">
        <v>183</v>
      </c>
      <c r="B38" s="8" t="s">
        <v>184</v>
      </c>
      <c r="D38" s="4">
        <v>25</v>
      </c>
      <c r="E38" s="58"/>
      <c r="F38" s="48"/>
    </row>
    <row r="39" spans="1:9" x14ac:dyDescent="0.15">
      <c r="A39" s="66" t="s">
        <v>183</v>
      </c>
      <c r="B39" s="8" t="s">
        <v>185</v>
      </c>
      <c r="D39" s="4">
        <v>25</v>
      </c>
      <c r="E39" s="51"/>
      <c r="F39" s="25"/>
    </row>
    <row r="40" spans="1:9" x14ac:dyDescent="0.15">
      <c r="A40" s="11" t="s">
        <v>183</v>
      </c>
      <c r="B40" t="s">
        <v>196</v>
      </c>
      <c r="C40" s="8"/>
      <c r="D40" s="4">
        <v>25</v>
      </c>
      <c r="E40" s="58"/>
      <c r="F40" s="25"/>
    </row>
    <row r="41" spans="1:9" x14ac:dyDescent="0.15">
      <c r="A41" s="11" t="s">
        <v>183</v>
      </c>
      <c r="B41" t="s">
        <v>197</v>
      </c>
      <c r="C41" s="41"/>
      <c r="D41" s="4">
        <v>25</v>
      </c>
      <c r="E41" s="50"/>
      <c r="F41" s="52"/>
    </row>
    <row r="42" spans="1:9" x14ac:dyDescent="0.15">
      <c r="A42" s="11" t="s">
        <v>183</v>
      </c>
      <c r="B42" t="s">
        <v>198</v>
      </c>
      <c r="C42" s="63"/>
      <c r="D42" s="4">
        <v>25</v>
      </c>
      <c r="E42" s="50"/>
      <c r="F42" s="48"/>
    </row>
    <row r="43" spans="1:9" x14ac:dyDescent="0.15">
      <c r="A43" s="11" t="s">
        <v>183</v>
      </c>
      <c r="B43" t="s">
        <v>199</v>
      </c>
      <c r="D43" s="4">
        <v>25</v>
      </c>
      <c r="E43" s="58"/>
      <c r="F43" s="48"/>
    </row>
    <row r="44" spans="1:9" x14ac:dyDescent="0.15">
      <c r="A44" s="11" t="s">
        <v>183</v>
      </c>
      <c r="B44" s="41" t="s">
        <v>200</v>
      </c>
      <c r="C44" s="8"/>
      <c r="D44" s="21">
        <v>25</v>
      </c>
      <c r="E44" s="48"/>
      <c r="F44" s="48"/>
    </row>
    <row r="45" spans="1:9" x14ac:dyDescent="0.15">
      <c r="A45" s="11" t="s">
        <v>183</v>
      </c>
      <c r="B45" s="41" t="s">
        <v>201</v>
      </c>
      <c r="C45" s="41" t="s">
        <v>204</v>
      </c>
      <c r="D45" s="21">
        <v>70</v>
      </c>
      <c r="E45" s="51"/>
      <c r="F45" s="25"/>
    </row>
    <row r="46" spans="1:9" x14ac:dyDescent="0.15">
      <c r="A46" s="11"/>
      <c r="B46" s="41"/>
      <c r="C46" s="21"/>
      <c r="D46" s="25"/>
      <c r="E46" s="48"/>
      <c r="F46" s="48"/>
      <c r="G46" s="11"/>
      <c r="H46" s="11"/>
    </row>
    <row r="47" spans="1:9" x14ac:dyDescent="0.15">
      <c r="A47" s="11"/>
      <c r="B47" s="41"/>
      <c r="C47" s="21"/>
      <c r="D47" s="25"/>
      <c r="E47" s="48"/>
      <c r="F47" s="48"/>
      <c r="G47" s="11"/>
    </row>
    <row r="48" spans="1:9" x14ac:dyDescent="0.15">
      <c r="A48" s="11"/>
      <c r="B48" s="8"/>
      <c r="C48" s="41"/>
      <c r="D48" s="25"/>
      <c r="E48" s="49"/>
      <c r="F48" s="25">
        <v>245</v>
      </c>
    </row>
    <row r="49" spans="1:8" x14ac:dyDescent="0.15">
      <c r="A49" s="8"/>
      <c r="D49" s="48"/>
      <c r="E49" s="50"/>
      <c r="F49" s="48"/>
    </row>
    <row r="50" spans="1:8" x14ac:dyDescent="0.15">
      <c r="A50" s="11"/>
      <c r="C50" s="41"/>
      <c r="D50" s="25"/>
      <c r="E50" s="48"/>
      <c r="F50" s="25"/>
    </row>
    <row r="51" spans="1:8" x14ac:dyDescent="0.15">
      <c r="D51" s="25"/>
      <c r="E51" s="51"/>
      <c r="F51" s="25"/>
      <c r="G51" s="11"/>
      <c r="H51" s="11"/>
    </row>
    <row r="52" spans="1:8" x14ac:dyDescent="0.15">
      <c r="C52" s="41"/>
      <c r="D52" s="25"/>
      <c r="E52" s="51"/>
      <c r="F52" s="25"/>
    </row>
    <row r="53" spans="1:8" x14ac:dyDescent="0.15">
      <c r="A53" s="11"/>
      <c r="D53" s="25"/>
      <c r="E53" s="48"/>
      <c r="F53" s="25"/>
    </row>
    <row r="54" spans="1:8" x14ac:dyDescent="0.15">
      <c r="A54" s="11"/>
      <c r="B54" s="41"/>
      <c r="D54" s="48"/>
      <c r="E54" s="49"/>
      <c r="F54" s="48"/>
    </row>
    <row r="55" spans="1:8" x14ac:dyDescent="0.15">
      <c r="A55" s="11"/>
      <c r="B55" s="41"/>
      <c r="C55" s="41"/>
      <c r="D55" s="25"/>
      <c r="E55" s="49"/>
      <c r="F55" s="25"/>
      <c r="G55" s="11"/>
      <c r="H55" s="11"/>
    </row>
    <row r="56" spans="1:8" x14ac:dyDescent="0.15">
      <c r="C56" s="8"/>
      <c r="D56" s="17"/>
      <c r="E56" s="38"/>
      <c r="F56" s="17"/>
      <c r="G56" s="11"/>
    </row>
    <row r="57" spans="1:8" x14ac:dyDescent="0.15">
      <c r="A57" s="11"/>
      <c r="C57" s="8"/>
      <c r="D57" s="17"/>
      <c r="E57" s="59"/>
      <c r="F57" s="17"/>
    </row>
    <row r="58" spans="1:8" x14ac:dyDescent="0.15">
      <c r="A58" s="11"/>
      <c r="D58" s="17"/>
      <c r="E58" s="38"/>
      <c r="F58" s="17"/>
      <c r="G58" s="11"/>
      <c r="H58" s="11"/>
    </row>
    <row r="59" spans="1:8" x14ac:dyDescent="0.15">
      <c r="A59" s="8"/>
      <c r="D59" s="17"/>
      <c r="E59" s="38"/>
      <c r="F59" s="17"/>
    </row>
    <row r="60" spans="1:8" x14ac:dyDescent="0.15">
      <c r="D60" s="17"/>
      <c r="E60" s="38"/>
      <c r="F60" s="17"/>
    </row>
    <row r="61" spans="1:8" x14ac:dyDescent="0.15">
      <c r="A61" s="11"/>
      <c r="D61" s="17"/>
      <c r="E61" s="38"/>
      <c r="F61" s="17"/>
      <c r="G61" s="11"/>
      <c r="H61" s="11"/>
    </row>
    <row r="62" spans="1:8" x14ac:dyDescent="0.15">
      <c r="A62" s="11"/>
      <c r="C62" s="8"/>
      <c r="D62" s="17"/>
      <c r="F62" s="17"/>
    </row>
    <row r="63" spans="1:8" x14ac:dyDescent="0.15">
      <c r="C63" s="8"/>
      <c r="D63" s="17"/>
      <c r="F63" s="17"/>
    </row>
    <row r="64" spans="1:8" x14ac:dyDescent="0.15">
      <c r="A64" s="11"/>
      <c r="D64" s="17"/>
      <c r="E64" s="22"/>
      <c r="F64" s="17"/>
      <c r="G64" s="11"/>
      <c r="H64" s="11"/>
    </row>
    <row r="65" spans="1:9" x14ac:dyDescent="0.15">
      <c r="C65" s="8"/>
      <c r="D65" s="4"/>
      <c r="E65" s="40"/>
      <c r="F65" s="17"/>
    </row>
    <row r="66" spans="1:9" x14ac:dyDescent="0.15">
      <c r="A66" s="11"/>
      <c r="D66" s="21"/>
      <c r="E66" s="17"/>
      <c r="F66" s="21"/>
    </row>
    <row r="67" spans="1:9" x14ac:dyDescent="0.15">
      <c r="A67" s="11"/>
      <c r="D67" s="21"/>
      <c r="E67" s="17"/>
      <c r="F67" s="21"/>
      <c r="G67" s="11"/>
      <c r="H67" s="11"/>
      <c r="I67" s="11"/>
    </row>
    <row r="68" spans="1:9" x14ac:dyDescent="0.15">
      <c r="D68" s="21"/>
      <c r="E68" s="35"/>
      <c r="F68" s="21"/>
    </row>
    <row r="69" spans="1:9" x14ac:dyDescent="0.15">
      <c r="D69" s="21"/>
      <c r="E69" s="17"/>
      <c r="F69" s="21"/>
    </row>
    <row r="70" spans="1:9" x14ac:dyDescent="0.15">
      <c r="A70" s="11"/>
      <c r="D70" s="21"/>
      <c r="E70" s="20"/>
      <c r="F70" s="21"/>
    </row>
    <row r="71" spans="1:9" x14ac:dyDescent="0.15">
      <c r="D71" s="21"/>
      <c r="E71" s="20"/>
      <c r="F71" s="21"/>
    </row>
    <row r="72" spans="1:9" x14ac:dyDescent="0.15">
      <c r="D72" s="21"/>
      <c r="E72" s="20"/>
      <c r="F72" s="21"/>
    </row>
    <row r="73" spans="1:9" x14ac:dyDescent="0.15">
      <c r="A73" s="11"/>
      <c r="D73" s="21"/>
      <c r="E73" s="32"/>
      <c r="F73" s="21"/>
      <c r="G73" s="11"/>
      <c r="H73" s="11"/>
    </row>
    <row r="74" spans="1:9" x14ac:dyDescent="0.15">
      <c r="A74" s="11"/>
      <c r="D74" s="21"/>
      <c r="E74" s="20"/>
      <c r="F74" s="21"/>
    </row>
    <row r="75" spans="1:9" x14ac:dyDescent="0.15">
      <c r="D75" s="21"/>
      <c r="E75" s="20"/>
      <c r="F75" s="21"/>
    </row>
    <row r="76" spans="1:9" x14ac:dyDescent="0.15">
      <c r="D76" s="21"/>
      <c r="E76" s="20"/>
      <c r="F76" s="21"/>
    </row>
    <row r="77" spans="1:9" x14ac:dyDescent="0.15">
      <c r="D77" s="21"/>
      <c r="E77" s="20"/>
      <c r="F77" s="21"/>
    </row>
    <row r="78" spans="1:9" x14ac:dyDescent="0.15">
      <c r="A78" s="11"/>
      <c r="B78" s="41"/>
      <c r="D78" s="21"/>
      <c r="E78" s="20"/>
      <c r="F78" s="21"/>
      <c r="G78" s="11"/>
      <c r="H78" s="11"/>
    </row>
    <row r="79" spans="1:9" x14ac:dyDescent="0.15">
      <c r="B79" s="41"/>
      <c r="D79" s="21"/>
      <c r="E79" s="23"/>
      <c r="F79" s="21"/>
    </row>
    <row r="80" spans="1:9" x14ac:dyDescent="0.15">
      <c r="A80" s="11"/>
      <c r="D80" s="21"/>
      <c r="E80" s="20"/>
      <c r="F80" s="4"/>
    </row>
    <row r="81" spans="1:6" x14ac:dyDescent="0.15">
      <c r="A81" s="11"/>
      <c r="B81" s="41"/>
      <c r="E81" s="20"/>
      <c r="F81" s="4"/>
    </row>
    <row r="82" spans="1:6" x14ac:dyDescent="0.15">
      <c r="B82" s="41"/>
      <c r="E82" s="20"/>
      <c r="F82" s="4"/>
    </row>
    <row r="83" spans="1:6" x14ac:dyDescent="0.15">
      <c r="E83" s="22"/>
    </row>
  </sheetData>
  <phoneticPr fontId="3" type="noConversion"/>
  <pageMargins left="0.25" right="0.25" top="0.75" bottom="0.75" header="0.3" footer="0.3"/>
  <pageSetup paperSize="9" scale="90" orientation="portrait" horizontalDpi="4294967293" verticalDpi="429496729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8.83203125" defaultRowHeight="13" x14ac:dyDescent="0.15"/>
  <sheetData/>
  <phoneticPr fontId="3" type="noConversion"/>
  <pageMargins left="0.7" right="0.7" top="0.75" bottom="0.75" header="0.3" footer="0.3"/>
  <pageSetup paperSize="9" orientation="portrait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Annual Accounts</vt:lpstr>
      <vt:lpstr>Reconciliations</vt:lpstr>
      <vt:lpstr>Income All Sources</vt:lpstr>
      <vt:lpstr>Expenditure List</vt:lpstr>
      <vt:lpstr>Exp CAccount</vt:lpstr>
      <vt:lpstr>Petty Cash</vt:lpstr>
      <vt:lpstr>Bar</vt:lpstr>
      <vt:lpstr>Event Summary</vt:lpstr>
      <vt:lpstr>Sheet1</vt:lpstr>
      <vt:lpstr>Sheet2</vt:lpstr>
      <vt:lpstr>'Event Summary'!Print_Area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Microsoft Office User</cp:lastModifiedBy>
  <cp:lastPrinted>2022-01-03T18:53:44Z</cp:lastPrinted>
  <dcterms:created xsi:type="dcterms:W3CDTF">2009-05-19T17:54:50Z</dcterms:created>
  <dcterms:modified xsi:type="dcterms:W3CDTF">2022-01-06T12:15:18Z</dcterms:modified>
</cp:coreProperties>
</file>